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10425" activeTab="2"/>
  </bookViews>
  <sheets>
    <sheet name="CRONOGRAMA" sheetId="1" r:id="rId1"/>
    <sheet name="Planilha completa" sheetId="2" state="hidden" r:id="rId2"/>
    <sheet name="PLANILHA 2023" sheetId="3" r:id="rId3"/>
    <sheet name="MEMÓRIA CÁLCULO 2023" sheetId="4" r:id="rId4"/>
    <sheet name="MEMORIAL ATUALIZADO" sheetId="5" r:id="rId5"/>
  </sheets>
  <externalReferences>
    <externalReference r:id="rId8"/>
  </externalReferences>
  <definedNames>
    <definedName name="_xlnm.Print_Area" localSheetId="0">'CRONOGRAMA'!$A$1:$O$102</definedName>
    <definedName name="_xlnm.Print_Area" localSheetId="4">'MEMORIAL ATUALIZADO'!$A$2:$K$70</definedName>
    <definedName name="_xlnm.Print_Area" localSheetId="2">'PLANILHA 2023'!$A$1:$I$108</definedName>
    <definedName name="_xlnm.Print_Area" localSheetId="1">'Planilha completa'!$A$1:$D$1990</definedName>
  </definedNames>
  <calcPr fullCalcOnLoad="1"/>
</workbook>
</file>

<file path=xl/sharedStrings.xml><?xml version="1.0" encoding="utf-8"?>
<sst xmlns="http://schemas.openxmlformats.org/spreadsheetml/2006/main" count="1109" uniqueCount="381">
  <si>
    <t>código</t>
  </si>
  <si>
    <t>Subtotal</t>
  </si>
  <si>
    <t>CANTEIRO DE OBRAS</t>
  </si>
  <si>
    <t>data-base:</t>
  </si>
  <si>
    <t>definição</t>
  </si>
  <si>
    <t>unidade</t>
  </si>
  <si>
    <t>preço unitário</t>
  </si>
  <si>
    <t>preço</t>
  </si>
  <si>
    <t>26.09.01</t>
  </si>
  <si>
    <t>26.09.05</t>
  </si>
  <si>
    <t>26.09.12</t>
  </si>
  <si>
    <t>26.05.02</t>
  </si>
  <si>
    <t>26.05.01</t>
  </si>
  <si>
    <t>26.06.02</t>
  </si>
  <si>
    <t>26.12.03</t>
  </si>
  <si>
    <t>26.01.01</t>
  </si>
  <si>
    <t>26.15.02</t>
  </si>
  <si>
    <t>26.06.04</t>
  </si>
  <si>
    <t>27.11.05</t>
  </si>
  <si>
    <t>28.06.08.01</t>
  </si>
  <si>
    <t>28.06.04.02</t>
  </si>
  <si>
    <t>26.13.01</t>
  </si>
  <si>
    <t>26.10.02</t>
  </si>
  <si>
    <t>26.11.03.03</t>
  </si>
  <si>
    <t>23.08.03.03</t>
  </si>
  <si>
    <t>23.05.02</t>
  </si>
  <si>
    <t>26.08.01</t>
  </si>
  <si>
    <t>25.01.03.05</t>
  </si>
  <si>
    <t>26.07.05</t>
  </si>
  <si>
    <t>MEMÓRIA DE CÁLCULO DAS QUANTIDADES</t>
  </si>
  <si>
    <r>
      <t xml:space="preserve">SUPERESTRUTURA (fck </t>
    </r>
    <r>
      <rPr>
        <b/>
        <u val="single"/>
        <sz val="12"/>
        <rFont val="Calibri"/>
        <family val="2"/>
      </rPr>
      <t>≥</t>
    </r>
    <r>
      <rPr>
        <b/>
        <u val="single"/>
        <sz val="10"/>
        <rFont val="Calibri"/>
        <family val="2"/>
      </rPr>
      <t xml:space="preserve"> </t>
    </r>
    <r>
      <rPr>
        <b/>
        <u val="single"/>
        <sz val="10"/>
        <rFont val="Arial"/>
        <family val="2"/>
      </rPr>
      <t>35 Mpa):</t>
    </r>
  </si>
  <si>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Longarinas:</t>
    </r>
  </si>
  <si>
    <t>Concreto:</t>
  </si>
  <si>
    <t>Formas:</t>
  </si>
  <si>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Transversinas:</t>
    </r>
  </si>
  <si>
    <r>
      <rPr>
        <sz val="10"/>
        <rFont val="Arial"/>
        <family val="2"/>
      </rPr>
      <t xml:space="preserve"> </t>
    </r>
    <r>
      <rPr>
        <sz val="10"/>
        <rFont val="Calibri"/>
        <family val="2"/>
      </rPr>
      <t xml:space="preserve">• </t>
    </r>
    <r>
      <rPr>
        <u val="single"/>
        <sz val="10"/>
        <rFont val="Arial"/>
        <family val="2"/>
      </rPr>
      <t>Alas: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</si>
  <si>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Laje:</t>
    </r>
  </si>
  <si>
    <t>INFRAESTRUTURA (fck ≥ 25 Mpa):</t>
  </si>
  <si>
    <t>RESUMO:</t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</si>
  <si>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Aço CA-50</t>
    </r>
    <r>
      <rPr>
        <sz val="10"/>
        <rFont val="Arial"/>
        <family val="2"/>
      </rPr>
      <t>:</t>
    </r>
  </si>
  <si>
    <t>33.135 kg</t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</si>
  <si>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Aterro Compactado com Solo-Cimento 6%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</si>
  <si>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CBUQ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</si>
  <si>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 xml:space="preserve">Concreto fck </t>
    </r>
    <r>
      <rPr>
        <u val="single"/>
        <sz val="12"/>
        <rFont val="Calibri"/>
        <family val="2"/>
      </rPr>
      <t>≥</t>
    </r>
    <r>
      <rPr>
        <u val="single"/>
        <sz val="10"/>
        <rFont val="Arial"/>
        <family val="2"/>
      </rPr>
      <t xml:space="preserve"> 25 MPa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</si>
  <si>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 xml:space="preserve">Concreto fck </t>
    </r>
    <r>
      <rPr>
        <u val="single"/>
        <sz val="12"/>
        <rFont val="Calibri"/>
        <family val="2"/>
      </rPr>
      <t>≥</t>
    </r>
    <r>
      <rPr>
        <u val="single"/>
        <sz val="10"/>
        <rFont val="Arial"/>
        <family val="2"/>
      </rPr>
      <t xml:space="preserve"> 35 MPa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</si>
  <si>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Concreto Magro fck ≥ 10 MPa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</si>
  <si>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Drenos Ø 4''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</si>
  <si>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Enrocamento com Pedra Arrumada e Rejuntada</t>
    </r>
    <r>
      <rPr>
        <sz val="10"/>
        <rFont val="Arial"/>
        <family val="2"/>
      </rPr>
      <t>:</t>
    </r>
  </si>
  <si>
    <r>
      <t xml:space="preserve"> • </t>
    </r>
    <r>
      <rPr>
        <u val="single"/>
        <sz val="10"/>
        <rFont val="Arial"/>
        <family val="2"/>
      </rPr>
      <t>Escavação Manual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</si>
  <si>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Forma Plana Aparente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</si>
  <si>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Forma Plana Comum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</si>
  <si>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Imprimadura Betuminosa Ligante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</si>
  <si>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Demolições</t>
    </r>
    <r>
      <rPr>
        <sz val="10"/>
        <rFont val="Arial"/>
        <family val="2"/>
      </rPr>
      <t>:</t>
    </r>
  </si>
  <si>
    <t xml:space="preserve">Remoção, carga e transporte de entulho: </t>
  </si>
  <si>
    <r>
      <t xml:space="preserve"> </t>
    </r>
    <r>
      <rPr>
        <b/>
        <u val="single"/>
        <sz val="11"/>
        <rFont val="Arial"/>
        <family val="2"/>
      </rPr>
      <t>PONTE EM TIETÊ</t>
    </r>
  </si>
  <si>
    <t>2 x 3 x (1,25 x 1,70 - 2 x 030 x 0,144) x 0,25 = 3,06 m³</t>
  </si>
  <si>
    <t>0,20 x 8,10 x 27,60 + 2 x (8,10 - 0,38 x 2) x 0,545 x (0,05 + 0,123) / 2 = 45,40 m³</t>
  </si>
  <si>
    <t>0,20 x (71,40) + 8,10 x (0,05 + 0,123) / 2 x 4 + 2 x (1,2135) = 19,51 m² ("in loco")</t>
  </si>
  <si>
    <t>198 x (0,40 x 1,30 + 0,04 x 1,30 x 2 + 2 x 0,0259) = 133,81 m² (lajotas)</t>
  </si>
  <si>
    <t>(1,00 x 1,20 +  0,25 x 1,8275) x 8,10 x 2 + 4 x (0,15 x 1,00 x 0,95) = 27,41 m³</t>
  </si>
  <si>
    <t xml:space="preserve"> + 2 x (0,95 + 0,15 + 0,95) x 1,00] x 2 = 103,01 m²</t>
  </si>
  <si>
    <t>[(1,00 x 1,20 + 0,25 x 1,791) x 2 + (1,8275 + 1,00) x 8,10 x 2 - 2 x (0,15 x 1,00) - 2 x (0,25 x 2,791) +</t>
  </si>
  <si>
    <r>
      <t xml:space="preserve">4 x 0,25 x (3,25 x 0,80 + 0,25 x 1,983 + 3,00 x 1,983 / 2) </t>
    </r>
    <r>
      <rPr>
        <sz val="10"/>
        <rFont val="Arial"/>
        <family val="2"/>
      </rPr>
      <t>= 6,07 m³</t>
    </r>
  </si>
  <si>
    <t>4 x [2 x 6,07 + 0,25 x (0,25 + 3,60 + 0,80)] = 53,21 m²</t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</si>
  <si>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Sapatas:</t>
    </r>
  </si>
  <si>
    <r>
      <t xml:space="preserve">2 x {(10,10 x 2,80 x 0,30) + 0,70 x [10,10 x 2,80 + </t>
    </r>
    <r>
      <rPr>
        <sz val="12"/>
        <rFont val="Calibri"/>
        <family val="2"/>
      </rPr>
      <t>√</t>
    </r>
    <r>
      <rPr>
        <sz val="10"/>
        <rFont val="Arial"/>
        <family val="2"/>
      </rPr>
      <t>(10,10 x 2,80 x 8,10 x 1,20) + 8,10 x 1,20] / 3} = 42,44 m³</t>
    </r>
  </si>
  <si>
    <t>2 x 0,30 x (10,10 + 2,80 + 10,10 + 2,80) = 15,48 m²</t>
  </si>
  <si>
    <t>Concreto Magro: 0,05 x 10,10 x 2,80 x 2 = 2,83 m³</t>
  </si>
  <si>
    <t>2 x 2,8275 x 3,25 x 7,60 = 139,68 m³</t>
  </si>
  <si>
    <t>75,92 m³</t>
  </si>
  <si>
    <t>171,70 m²</t>
  </si>
  <si>
    <t>2,83 m³</t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</si>
  <si>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Ap. de Apoio de Neoprene</t>
    </r>
    <r>
      <rPr>
        <sz val="10"/>
        <rFont val="Arial"/>
        <family val="2"/>
      </rPr>
      <t>:</t>
    </r>
  </si>
  <si>
    <t>8 x 2,0 x 4,5 x 0,41 = 29,52 dm³</t>
  </si>
  <si>
    <t>4 x 3,50 = 14 m</t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</si>
  <si>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Barreira Rígida s/ Alas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</si>
  <si>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Barreira Rígida s/ Tabuleiro</t>
    </r>
    <r>
      <rPr>
        <sz val="10"/>
        <rFont val="Arial"/>
        <family val="2"/>
      </rPr>
      <t>:</t>
    </r>
  </si>
  <si>
    <t>9,00 x (21,00 + 19,00) = 360 m³</t>
  </si>
  <si>
    <t>122,40 m³</t>
  </si>
  <si>
    <r>
      <t xml:space="preserve"> • </t>
    </r>
    <r>
      <rPr>
        <u val="single"/>
        <sz val="10"/>
        <rFont val="Arial"/>
        <family val="2"/>
      </rPr>
      <t>Aço CP-190</t>
    </r>
    <r>
      <rPr>
        <sz val="10"/>
        <rFont val="Arial"/>
        <family val="2"/>
      </rPr>
      <t>:</t>
    </r>
  </si>
  <si>
    <t>3292 kg</t>
  </si>
  <si>
    <r>
      <t xml:space="preserve"> • </t>
    </r>
    <r>
      <rPr>
        <u val="single"/>
        <sz val="10"/>
        <rFont val="Arial"/>
        <family val="2"/>
      </rPr>
      <t>Ancoragens p/ 12</t>
    </r>
    <r>
      <rPr>
        <u val="single"/>
        <sz val="10"/>
        <rFont val="Calibri"/>
        <family val="2"/>
      </rPr>
      <t>Ø</t>
    </r>
    <r>
      <rPr>
        <u val="single"/>
        <sz val="10"/>
        <rFont val="Arial"/>
        <family val="2"/>
      </rPr>
      <t>1/2"</t>
    </r>
    <r>
      <rPr>
        <sz val="10"/>
        <rFont val="Arial"/>
        <family val="2"/>
      </rPr>
      <t>:</t>
    </r>
  </si>
  <si>
    <t>24 unid.</t>
  </si>
  <si>
    <r>
      <t xml:space="preserve"> • </t>
    </r>
    <r>
      <rPr>
        <u val="single"/>
        <sz val="10"/>
        <rFont val="Arial"/>
        <family val="2"/>
      </rPr>
      <t>Injeção de Nata de Cimento nas Bainhas:</t>
    </r>
  </si>
  <si>
    <t>330 x 4,2 = 1386 kg</t>
  </si>
  <si>
    <t>2 x 9 x 0,75 = 13,50 m</t>
  </si>
  <si>
    <t>2 x 27,60 = 55,20 m</t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</si>
  <si>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Junta de Dilatação</t>
    </r>
    <r>
      <rPr>
        <sz val="10"/>
        <rFont val="Arial"/>
        <family val="2"/>
      </rPr>
      <t>:</t>
    </r>
  </si>
  <si>
    <t>2 x 9,76 = 19,52 m</t>
  </si>
  <si>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Cortinas + Travessas:</t>
    </r>
  </si>
  <si>
    <r>
      <t xml:space="preserve"> • </t>
    </r>
    <r>
      <rPr>
        <u val="single"/>
        <sz val="10"/>
        <rFont val="Arial"/>
        <family val="2"/>
      </rPr>
      <t>Lançamento de Viga Pré (46 tf)</t>
    </r>
    <r>
      <rPr>
        <sz val="10"/>
        <rFont val="Arial"/>
        <family val="2"/>
      </rPr>
      <t>:</t>
    </r>
  </si>
  <si>
    <t>4 unid.</t>
  </si>
  <si>
    <r>
      <t xml:space="preserve"> • </t>
    </r>
    <r>
      <rPr>
        <u val="single"/>
        <sz val="10"/>
        <rFont val="Arial"/>
        <family val="2"/>
      </rPr>
      <t>Lançamento de Placa Pré</t>
    </r>
    <r>
      <rPr>
        <sz val="10"/>
        <rFont val="Arial"/>
        <family val="2"/>
      </rPr>
      <t>:</t>
    </r>
  </si>
  <si>
    <t>198 unid.</t>
  </si>
  <si>
    <t>(0,123 + 0,05) / 2 x 7,34 x 26,51 = 16,83 m³</t>
  </si>
  <si>
    <t>7,34 x 26,51 = 194,58 m²</t>
  </si>
  <si>
    <t xml:space="preserve">Remoção / Reaproveitamento de Placas de Concreto Armado: </t>
  </si>
  <si>
    <t xml:space="preserve">Demolição de Apoios de Pedra Argamassada: </t>
  </si>
  <si>
    <t>4,50 x (4,88 + 10,39 + 4,92) = 90,86 m³</t>
  </si>
  <si>
    <t>90,86 x 20,00 km = 1817,20 tf x km</t>
  </si>
  <si>
    <r>
      <rPr>
        <sz val="10"/>
        <rFont val="Arial"/>
        <family val="2"/>
      </rPr>
      <t xml:space="preserve"> • </t>
    </r>
    <r>
      <rPr>
        <u val="single"/>
        <sz val="10"/>
        <rFont val="Arial"/>
        <family val="2"/>
      </rPr>
      <t>Aterro Compactado (estimado)</t>
    </r>
    <r>
      <rPr>
        <sz val="10"/>
        <rFont val="Arial"/>
        <family val="2"/>
      </rPr>
      <t>:</t>
    </r>
  </si>
  <si>
    <t>2 x 10,00 x 7,00 x 0,40 = 56,00 m³</t>
  </si>
  <si>
    <t>25.01.01</t>
  </si>
  <si>
    <t>2 x 3 x [(1,25 + 0,25 + 1,25) x 1,70 - 4 x 030 x 0,144] = 27,01 m²</t>
  </si>
  <si>
    <t>687,41 m²</t>
  </si>
  <si>
    <t>8,80 x (10,00 x 0,70 / 2 + 24,69 x 0,90 / 2) = 128,57 m³</t>
  </si>
  <si>
    <t>fl. 5 = 3.985 - 215 ( defensas ) = 3.770 kg</t>
  </si>
  <si>
    <t>fl. 7 = 6.478 kg</t>
  </si>
  <si>
    <t>fl. 8 = 6.877 - 806 ( defensas ) = 6.071 kg</t>
  </si>
  <si>
    <t>PAVIMENTAÇÃO</t>
  </si>
  <si>
    <t xml:space="preserve">CAMADA ROLAMENTO - CBUQ - GRAD.C - COM DOP                                     </t>
  </si>
  <si>
    <t xml:space="preserve">IMPRIMADURA BETUMINOSA LIGANTE                                                 </t>
  </si>
  <si>
    <t>m3</t>
  </si>
  <si>
    <t>m2</t>
  </si>
  <si>
    <t>OBRAS DE CONTENÇÃO GEOTÉCNICA</t>
  </si>
  <si>
    <t xml:space="preserve">ATERRO SOLO COM 6% DE CIMENTO C/PULVE.                                         </t>
  </si>
  <si>
    <t xml:space="preserve">ATERRO DE ACESSO                                                               </t>
  </si>
  <si>
    <t>OBRAS DE ARTE ESPECIAIS</t>
  </si>
  <si>
    <t xml:space="preserve">CONCRETO FCK 10MPA                                                             </t>
  </si>
  <si>
    <t xml:space="preserve">CONCRETO FCK 25 MPA                                                            </t>
  </si>
  <si>
    <t xml:space="preserve">CONCRETO FCK 35 MPA                                                            </t>
  </si>
  <si>
    <t xml:space="preserve">FORMA PLANA PARA CONC. ARMADO COMUM                                            </t>
  </si>
  <si>
    <t xml:space="preserve">FORMA PLANA P/CONC.PROTEND.OU APARENTE                                         </t>
  </si>
  <si>
    <t xml:space="preserve">BARRA DE ACO CA-50                                                             </t>
  </si>
  <si>
    <t>kg</t>
  </si>
  <si>
    <t xml:space="preserve">TUBO DE PVC PERFURADO OU NAO D=0,100M                                          </t>
  </si>
  <si>
    <t>m</t>
  </si>
  <si>
    <t xml:space="preserve">ESCAVACAO MANUAL P/ OBRAS S/EXPLOSIVO                                          </t>
  </si>
  <si>
    <t xml:space="preserve">ENROCAMENTO PEDRA ARRUMADA E REJUNTADA                                         </t>
  </si>
  <si>
    <t xml:space="preserve">ACO PARA CONCRETO PROTENDIDO                                                   </t>
  </si>
  <si>
    <t xml:space="preserve">AP.ANC.P/CABOS PROTEN.ATIV.12FIOS-12,7MM                                       </t>
  </si>
  <si>
    <t>un</t>
  </si>
  <si>
    <t xml:space="preserve">LANÇAMENTO DE PLACA PRE MOLDADA DE CONCRETO, ATE 1000 KG.                      </t>
  </si>
  <si>
    <t xml:space="preserve">LANC.VIGA P&lt;=50T-GUINDASTE AUTO P                                              </t>
  </si>
  <si>
    <t xml:space="preserve">JUNTA/RETRACAO C/LABIO POLIM.AB.20 ATE 55 MM                                   </t>
  </si>
  <si>
    <t xml:space="preserve">APARELHO DE APOIO NEOPRENE FRETADO                                             </t>
  </si>
  <si>
    <t>dm3</t>
  </si>
  <si>
    <t>RECUPERAÇÃO DE OAE'S</t>
  </si>
  <si>
    <t xml:space="preserve">INJECAO DE CALDA DE CIMENTO EM BAINHAS                                         </t>
  </si>
  <si>
    <t>SINALIZAÇÃO E ELEMENTOS DE SEGURANÇA</t>
  </si>
  <si>
    <t xml:space="preserve">BARREIRA DE SEGURANCA PARA O.A.E CONF. PP-DE-C01/293                           </t>
  </si>
  <si>
    <t xml:space="preserve">BARREIRA DE SEGURANCA CONF. PP-DE-C01/293                                      </t>
  </si>
  <si>
    <t>TOTAL</t>
  </si>
  <si>
    <t>REFERÊNCIA:</t>
  </si>
  <si>
    <t>BDI:</t>
  </si>
  <si>
    <t>CÓDIGO</t>
  </si>
  <si>
    <t>DESCRIÇÃO DO SERVIÇO</t>
  </si>
  <si>
    <t>UNID.</t>
  </si>
  <si>
    <t>QUANT.</t>
  </si>
  <si>
    <t>PREÇO UNIT.</t>
  </si>
  <si>
    <t>PREÇO UNIT. C/ BDI</t>
  </si>
  <si>
    <t>VALOR TOTAL</t>
  </si>
  <si>
    <t>ITEM</t>
  </si>
  <si>
    <t>SERVIÇOS PRELIMINARES</t>
  </si>
  <si>
    <t>01.17.061</t>
  </si>
  <si>
    <t>REFERÊNCIA</t>
  </si>
  <si>
    <t>CDHU</t>
  </si>
  <si>
    <t>1.1</t>
  </si>
  <si>
    <t>1.2</t>
  </si>
  <si>
    <t>Projeto executivo de estrutura em formato A0 (alargamento tabuleiro)</t>
  </si>
  <si>
    <t>Projeto executivo de estrutura em formato A0 (drenagem águas pluviais)</t>
  </si>
  <si>
    <t>Demolição mecanizada de concreto armado, inclusive fragmentação,
carregamento, transporte até 1 quilômetro e descarregamento</t>
  </si>
  <si>
    <t>03.01.200</t>
  </si>
  <si>
    <t>M3</t>
  </si>
  <si>
    <t>Placa de identificação para obra</t>
  </si>
  <si>
    <t>02.08.020</t>
  </si>
  <si>
    <t>M2</t>
  </si>
  <si>
    <t>1.3</t>
  </si>
  <si>
    <t>UNID./MÊS</t>
  </si>
  <si>
    <t>Locação de container tipo escritório com 1 vaso sanitário, 1 lavatório
e 1 ponto para chuveiro ‐ área mínima de 13,80 m²</t>
  </si>
  <si>
    <t>Locação de container tipo depósito ‐ área mínima de 13,80 m²</t>
  </si>
  <si>
    <t>02.02.150</t>
  </si>
  <si>
    <t>Transporte de entulho, para distâncias superiores ao 5° km até o 10°
km</t>
  </si>
  <si>
    <t>05.08.080</t>
  </si>
  <si>
    <t>placa 2,00 x 1,50</t>
  </si>
  <si>
    <t>executivo para alargamento do tabuleiro, considerada mesma quantidade de pranchas do projeto existente</t>
  </si>
  <si>
    <t>1 unidade * 6 meses</t>
  </si>
  <si>
    <t>demolição tabuleiro ponte existente: 88,80 m2 * 1,15 h = 102,12m³ /  pilar 01 18,06 m² * 4,40 m largura = 79,46 m³ / pilar central 20,89 m² * 4,40 m = 91,91 m³ / pilar 02 17,35 m² * 4,40 m = 76,34 m³</t>
  </si>
  <si>
    <t>2.1</t>
  </si>
  <si>
    <t>2.2</t>
  </si>
  <si>
    <t>DEMOLIÇÕES E RETIRADAS</t>
  </si>
  <si>
    <t>3.1</t>
  </si>
  <si>
    <t>3.2</t>
  </si>
  <si>
    <t>4.1</t>
  </si>
  <si>
    <t>4.2</t>
  </si>
  <si>
    <t>5.1</t>
  </si>
  <si>
    <t>5.2</t>
  </si>
  <si>
    <t>6.1</t>
  </si>
  <si>
    <t>6.2</t>
  </si>
  <si>
    <t>6.3</t>
  </si>
  <si>
    <t>6.4</t>
  </si>
  <si>
    <t>6.7</t>
  </si>
  <si>
    <t>6.6</t>
  </si>
  <si>
    <t>6.8</t>
  </si>
  <si>
    <t>6.5</t>
  </si>
  <si>
    <t>6.9</t>
  </si>
  <si>
    <t>6.10</t>
  </si>
  <si>
    <t>6.11</t>
  </si>
  <si>
    <t>6.12</t>
  </si>
  <si>
    <t>6.13</t>
  </si>
  <si>
    <t>6.14</t>
  </si>
  <si>
    <t>6.15</t>
  </si>
  <si>
    <t>DER</t>
  </si>
  <si>
    <t>Subtotal 1</t>
  </si>
  <si>
    <t>Subtotal 2</t>
  </si>
  <si>
    <t>Subtotal 3</t>
  </si>
  <si>
    <t>Subtotal 4</t>
  </si>
  <si>
    <t>7.1</t>
  </si>
  <si>
    <t>8.1</t>
  </si>
  <si>
    <t>8.2</t>
  </si>
  <si>
    <t>Subtotal 9</t>
  </si>
  <si>
    <t>Subtotal 8</t>
  </si>
  <si>
    <t>Subtotal 7</t>
  </si>
  <si>
    <t>Subtotal 6</t>
  </si>
  <si>
    <t>quantitativo estimado projeto Fares dividido por 4 e multiplicado por 5</t>
  </si>
  <si>
    <t>M</t>
  </si>
  <si>
    <t>Demolição (levantamento) mecanizada de pavimento asfáltico,
inclusive carregamento, transporte até 1 quilômetro e
descarregamento</t>
  </si>
  <si>
    <t>03.07.010</t>
  </si>
  <si>
    <t>Retirada manual de guia pré‐moldada, inclusive limpeza,
carregamento, transporte até 1 quilômetro e descarregamento</t>
  </si>
  <si>
    <t>04.40.010</t>
  </si>
  <si>
    <t xml:space="preserve">Demolição mecanizada de concreto armado, inclusive fragmentação,
carregamento, transporte até 1 quilômetro e descarregamento </t>
  </si>
  <si>
    <t>Demolição ponte existente</t>
  </si>
  <si>
    <t>Demolições para acerto pavimentação</t>
  </si>
  <si>
    <t>3.1.1</t>
  </si>
  <si>
    <t>3.1.2</t>
  </si>
  <si>
    <t>3.2.1</t>
  </si>
  <si>
    <t>3.2.3</t>
  </si>
  <si>
    <t>3.2.2</t>
  </si>
  <si>
    <t>remoção guia existente para acerto da rua com a nova ponte</t>
  </si>
  <si>
    <t>467,13 m² (area levantada no cad) * 0,04 espessura</t>
  </si>
  <si>
    <t>guias 134,89*0,15*0,30 + pavimento</t>
  </si>
  <si>
    <t>PAVIMENTAÇÃO TABULEIRO PONTE</t>
  </si>
  <si>
    <r>
      <t>5 x (21,80 x 0,59 + 5,70 x 0,9864) = 73,94 m³</t>
    </r>
  </si>
  <si>
    <t>5 x (21,80 + 4,65 + 5,70 x 4,11 + 2 x 0,9864) = 507,88 m²</t>
  </si>
  <si>
    <t>VALORES ALARGAMENTO DA ESTRUTURA</t>
  </si>
  <si>
    <t>Concreto magro:</t>
  </si>
  <si>
    <t>27,60 extensão ponte * 3 unidades (incluída barreira entre pedestres e pista rolamento)</t>
  </si>
  <si>
    <t>DRENAGEM DE ÁGUAS PLUVIAIS</t>
  </si>
  <si>
    <t>Escavação e carga mecanizada em solo de 2ª categoria, em campo
aberto</t>
  </si>
  <si>
    <t>07.01.060</t>
  </si>
  <si>
    <t>Reaterro compactado mecanizado de vala ou cava com rolo, mínimo
de 95% PN</t>
  </si>
  <si>
    <t>07.11.040</t>
  </si>
  <si>
    <t>TUBO DE CONCRETO PARA REDES COLETORAS DE ÁGUAS PLUVIAIS, DIÂMETRO DE 400 MM, JUNTA RÍGIDA, INSTALADO EM LOCAL COM ALTO NÍVEL DE INTERFERÊNCIAS - FORNECIMENTO E ASSENTAMENTO. AF_12/2015</t>
  </si>
  <si>
    <t>SINAPI</t>
  </si>
  <si>
    <t>TUBO DE CONCRETO PARA REDES COLETORAS DE ÁGUAS PLUVIAIS, DIÂMETRO DE 1200 MM, JUNTA RÍGIDA, INSTALADO EM LOCAL COM ALTO NÍVEL DE INTERFERÊNCIAS - FORNECIMENTO E ASSENTAMENTO. AF_12/2015</t>
  </si>
  <si>
    <t>9.1</t>
  </si>
  <si>
    <t>9.2</t>
  </si>
  <si>
    <t>9.3</t>
  </si>
  <si>
    <t>9.4</t>
  </si>
  <si>
    <t>Boca de lobo dupla tipo PMSP com tampa de concreto</t>
  </si>
  <si>
    <t>49.12.030</t>
  </si>
  <si>
    <t>Alvenaria de bloco de concreto estrutural 19 x 19 x 39 cm ‐ classe A</t>
  </si>
  <si>
    <t>14.11.271</t>
  </si>
  <si>
    <t>unid.</t>
  </si>
  <si>
    <t>Armadura em barra de aço CA‐50 (A ou B) fyk = 500 MPa</t>
  </si>
  <si>
    <t>10.01.040</t>
  </si>
  <si>
    <t>Kg</t>
  </si>
  <si>
    <t>Forma plana em compensado para estrutura aparente</t>
  </si>
  <si>
    <t>09.02.040</t>
  </si>
  <si>
    <t>Concreto usinado, fck = 40 MPa ‐ para bombeamento</t>
  </si>
  <si>
    <t>11.01.350</t>
  </si>
  <si>
    <t>Armadura em tela soldada de aço</t>
  </si>
  <si>
    <t>10.02.020</t>
  </si>
  <si>
    <t>9.5</t>
  </si>
  <si>
    <t>9.6</t>
  </si>
  <si>
    <t>9.7</t>
  </si>
  <si>
    <t>9.8</t>
  </si>
  <si>
    <t>9.9</t>
  </si>
  <si>
    <t>9.10</t>
  </si>
  <si>
    <t>quantitativo retirado do projeto da ICANP</t>
  </si>
  <si>
    <t>Poço de visita de 1,60 x 1,60 x 1,60 m ‐ tipo PMSP</t>
  </si>
  <si>
    <t>49.12.110</t>
  </si>
  <si>
    <t>9.11</t>
  </si>
  <si>
    <t xml:space="preserve">PAVIMENTAÇÃO ASFÁLTICA </t>
  </si>
  <si>
    <t>SINALIZAÇÃO VIÁRIA</t>
  </si>
  <si>
    <t>PASSEIO</t>
  </si>
  <si>
    <t>Subtotal 12</t>
  </si>
  <si>
    <t>Subtotal 11</t>
  </si>
  <si>
    <t>Subtotal 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</si>
  <si>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</si>
  <si>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</si>
  <si>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</si>
  <si>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</si>
  <si>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</si>
  <si>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</si>
  <si>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</si>
  <si>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</si>
  <si>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</si>
  <si>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Abertura de caixa até 25 cm, inclui escavação, compactação,
transporte e preparo do sub‐leito</t>
  </si>
  <si>
    <t>54.01.400</t>
  </si>
  <si>
    <t>Base de brita graduada</t>
  </si>
  <si>
    <t>54.01.210</t>
  </si>
  <si>
    <t>Imprimação betuminosa ligante</t>
  </si>
  <si>
    <t>Imprimação betuminosa impermeabilizante</t>
  </si>
  <si>
    <t>Concreto asfáltico usinado a quente ‐ Binder</t>
  </si>
  <si>
    <t>Camada de rolamento em concreto betuminoso usinado quente ‐
CBUQ</t>
  </si>
  <si>
    <t>área levantada no CAD</t>
  </si>
  <si>
    <t>espessura 0,20 m</t>
  </si>
  <si>
    <t>espessura 0,05 m</t>
  </si>
  <si>
    <t>espessura 0,03 m</t>
  </si>
  <si>
    <t xml:space="preserve"> Sinalização horizontal com tinta vinílica ou acrílica</t>
  </si>
  <si>
    <t>70.02.010</t>
  </si>
  <si>
    <t>Tachão tipo I bidirecional refletivo</t>
  </si>
  <si>
    <t>70.06.020</t>
  </si>
  <si>
    <t>Placa para sinalização viária em chapa de aço, totalmente refletiva
com película IA/IA ‐ área até 2,0 m²</t>
  </si>
  <si>
    <t>70.03.001</t>
  </si>
  <si>
    <t>Suporte de perfil metálico galvanizado</t>
  </si>
  <si>
    <t>97.05.140</t>
  </si>
  <si>
    <t>11.1</t>
  </si>
  <si>
    <t>11.2</t>
  </si>
  <si>
    <t>11.3</t>
  </si>
  <si>
    <t>11.4</t>
  </si>
  <si>
    <t>quantitativo retirado da planilha da ICANP</t>
  </si>
  <si>
    <t>muro ala - quantitativo retirado da planilha da ICANP</t>
  </si>
  <si>
    <t>Base em concreto com fck de 20 MPa, para guias, sarjetas ou
sarjetões</t>
  </si>
  <si>
    <t>54.06.100</t>
  </si>
  <si>
    <t>Sarjeta ou sarjetão moldado no local, tipo PMSP em concreto com fck
20 Mpa</t>
  </si>
  <si>
    <t>54.06.160</t>
  </si>
  <si>
    <t>Guia pré‐moldada reta tipo PMSP 100 ‐ fck 25 MPa</t>
  </si>
  <si>
    <t>54.06.040</t>
  </si>
  <si>
    <t>levantado no CAD</t>
  </si>
  <si>
    <t>107,12 * 0,3 * 0,10</t>
  </si>
  <si>
    <t>0,05 * 107,12</t>
  </si>
  <si>
    <t>Piso com requadro em concreto simples com controle de fck= 20 MPa</t>
  </si>
  <si>
    <t>17.05.070</t>
  </si>
  <si>
    <t>12.1</t>
  </si>
  <si>
    <t>123 m² * 0,07 m espessura</t>
  </si>
  <si>
    <t>CDHU versão 189</t>
  </si>
  <si>
    <t>SINAPI março 2023</t>
  </si>
  <si>
    <t>DER dezembro 2022</t>
  </si>
  <si>
    <t>PLANILHA ORÇAMENTÁRIA</t>
  </si>
  <si>
    <t>DEMOLIÇÃO E RECONSTRUÇÃO DA PONTE JOSÉ CITRONI SACCON</t>
  </si>
  <si>
    <t>Projeto executivo de estrutura em formato A0 (pavimentação, drenagem águas pluviais e sinalização viária)</t>
  </si>
  <si>
    <t>executivo de drenagem de águas pluviais, pavimentação asfáltica e sinalização viária estimado 2 pranchas</t>
  </si>
  <si>
    <t>Demolição mecanizada de concreto simples, inclusive fragmentação,
carregamento, transporte até 1 quilômetro e descarregamento</t>
  </si>
  <si>
    <t>3.1.3</t>
  </si>
  <si>
    <t>03.01.220</t>
  </si>
  <si>
    <t>demolição de apoios em pedra argamassada (quantitadade retirada do projeto do Fares)</t>
  </si>
  <si>
    <t>IMPRIMADURA BETUMINOSA IMPERMEABILIZANTE</t>
  </si>
  <si>
    <t>23.05.01.99</t>
  </si>
  <si>
    <t>CONC.ASF.US.QUENTE - BINDER GRAD.A S/DOP</t>
  </si>
  <si>
    <t>23.08.01.01.99</t>
  </si>
  <si>
    <t>quantidade dividido por 3 e multiplicado por 4</t>
  </si>
  <si>
    <t>ok</t>
  </si>
  <si>
    <t>mesma estimativa</t>
  </si>
  <si>
    <t>barreira saída ponte</t>
  </si>
  <si>
    <t>mesma quantidade</t>
  </si>
  <si>
    <t>drenos</t>
  </si>
  <si>
    <t>CONCRETO MAGRO</t>
  </si>
  <si>
    <t>CONCRETO 35</t>
  </si>
  <si>
    <t>CONCRETO 25</t>
  </si>
  <si>
    <t>alteração memória cálculo</t>
  </si>
  <si>
    <t>FORMA COMUM</t>
  </si>
  <si>
    <t>FORMA APARENTE</t>
  </si>
  <si>
    <t>Álvaro Floriam Gebraiel Bellaz</t>
  </si>
  <si>
    <t>Engenheiro Civil</t>
  </si>
  <si>
    <t>CREA: 507.011.280-5</t>
  </si>
  <si>
    <t>Secretário de Obras e Planejamento</t>
  </si>
  <si>
    <t>02.02.130</t>
  </si>
  <si>
    <t>TOTAL GERAL</t>
  </si>
  <si>
    <t>1º MÊS</t>
  </si>
  <si>
    <t>2º MÊS</t>
  </si>
  <si>
    <t>3º MÊS</t>
  </si>
  <si>
    <t>4º MÊS</t>
  </si>
  <si>
    <t>5º MÊS</t>
  </si>
  <si>
    <t>6º MÊS</t>
  </si>
  <si>
    <t>CRONOGRAMA FÍSICO-FINANCEIRO</t>
  </si>
  <si>
    <t>GABIÃO</t>
  </si>
  <si>
    <t>13.1</t>
  </si>
  <si>
    <t>Sinalização horizontal com tinta vinílica ou acrílica</t>
  </si>
  <si>
    <t>Transporte com caminhão basculante de 10 m³, em via urbana pavimentada DMT até 30 Km</t>
  </si>
  <si>
    <t>13.2</t>
  </si>
  <si>
    <t>m3XKm</t>
  </si>
  <si>
    <t>Muro de gabião, enchimento com pedra de mão tipo rachão, de gravidade, com gaiolas de comprimento igual a 5 m, para muros com altura menor ou igual a 4 m fornecimento e execução</t>
  </si>
  <si>
    <t>Reaterro mecanizado de vala com escavadeira hidráulica (capacidade da caçamba 0,8 m³ / potência 111 hp) largura até 1,50 m, profundidade de 3,0 a 4,5 m com solo de 1ª categoria em locais com alto nível de interferência</t>
  </si>
  <si>
    <t>08.05.190</t>
  </si>
  <si>
    <t>13.3</t>
  </si>
  <si>
    <t>13.4</t>
  </si>
  <si>
    <t>Manta geotêxtil com resistência à tração longitudinal de 16kN/m e
transversal de 14kN/m</t>
  </si>
  <si>
    <t>Subtotal 13</t>
  </si>
  <si>
    <t>Tietê, 29 de julho de 2023.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</si>
</sst>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;;;"/>
    <numFmt numFmtId="174" formatCode="d&quot; de &quot;mmmm&quot; de &quot;yyyy"/>
    <numFmt numFmtId="175" formatCode="#\ ?/4"/>
    <numFmt numFmtId="176" formatCode="[$-416]dd\-mmm\-yy;@"/>
    <numFmt numFmtId="177" formatCode="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u val="single"/>
      <sz val="10"/>
      <name val="Arial"/>
      <family val="2"/>
    </font>
    <font>
      <sz val="10"/>
      <name val="Calibri"/>
      <family val="2"/>
    </font>
    <font>
      <b/>
      <i/>
      <u val="single"/>
      <sz val="10"/>
      <name val="Arial"/>
      <family val="2"/>
    </font>
    <font>
      <u val="single"/>
      <sz val="12"/>
      <name val="Calibri"/>
      <family val="2"/>
    </font>
    <font>
      <u val="single"/>
      <sz val="10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n"/>
      <top/>
      <bottom style="hair"/>
    </border>
    <border>
      <left style="thin"/>
      <right style="thick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0" fillId="0" borderId="0" applyFill="0" applyProtection="0">
      <alignment vertical="top"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2" fontId="0" fillId="0" borderId="0" applyFill="0" applyProtection="0">
      <alignment vertical="top"/>
    </xf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</cellStyleXfs>
  <cellXfs count="26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left" vertical="center" wrapText="1" indent="1"/>
      <protection hidden="1"/>
    </xf>
    <xf numFmtId="0" fontId="0" fillId="0" borderId="16" xfId="0" applyBorder="1" applyAlignment="1" applyProtection="1">
      <alignment horizontal="left" vertical="center" shrinkToFi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4" fontId="0" fillId="0" borderId="17" xfId="68" applyNumberFormat="1" applyBorder="1" applyAlignment="1" applyProtection="1">
      <alignment horizontal="right" vertical="center" wrapText="1" indent="1"/>
      <protection hidden="1"/>
    </xf>
    <xf numFmtId="0" fontId="0" fillId="33" borderId="18" xfId="0" applyFill="1" applyBorder="1" applyAlignment="1" applyProtection="1">
      <alignment horizontal="left" vertical="center" wrapText="1" indent="1"/>
      <protection hidden="1"/>
    </xf>
    <xf numFmtId="0" fontId="0" fillId="33" borderId="19" xfId="0" applyFill="1" applyBorder="1" applyAlignment="1" applyProtection="1">
      <alignment horizontal="left" vertical="center" shrinkToFit="1"/>
      <protection hidden="1"/>
    </xf>
    <xf numFmtId="0" fontId="0" fillId="33" borderId="19" xfId="0" applyFill="1" applyBorder="1" applyAlignment="1" applyProtection="1">
      <alignment horizontal="center" vertical="center" wrapText="1"/>
      <protection hidden="1"/>
    </xf>
    <xf numFmtId="4" fontId="0" fillId="33" borderId="20" xfId="68" applyNumberFormat="1" applyFill="1" applyBorder="1" applyAlignment="1" applyProtection="1">
      <alignment horizontal="right" vertical="center" wrapText="1" indent="1"/>
      <protection hidden="1"/>
    </xf>
    <xf numFmtId="0" fontId="0" fillId="0" borderId="18" xfId="0" applyBorder="1" applyAlignment="1" applyProtection="1">
      <alignment horizontal="left" vertical="center" wrapText="1" indent="1"/>
      <protection hidden="1"/>
    </xf>
    <xf numFmtId="0" fontId="0" fillId="0" borderId="19" xfId="0" applyBorder="1" applyAlignment="1" applyProtection="1">
      <alignment horizontal="left" vertical="center" shrinkToFi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4" fontId="0" fillId="0" borderId="20" xfId="68" applyNumberFormat="1" applyBorder="1" applyAlignment="1" applyProtection="1">
      <alignment horizontal="right" vertical="center" wrapText="1" indent="1"/>
      <protection hidden="1"/>
    </xf>
    <xf numFmtId="14" fontId="3" fillId="33" borderId="2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5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51" applyFont="1">
      <alignment/>
      <protection/>
    </xf>
    <xf numFmtId="0" fontId="0" fillId="0" borderId="0" xfId="0" applyFill="1" applyAlignment="1">
      <alignment/>
    </xf>
    <xf numFmtId="0" fontId="0" fillId="0" borderId="22" xfId="51" applyFont="1" applyFill="1" applyBorder="1" applyAlignment="1">
      <alignment horizontal="left" vertical="center"/>
      <protection/>
    </xf>
    <xf numFmtId="0" fontId="0" fillId="34" borderId="0" xfId="51" applyFont="1" applyFill="1" applyBorder="1" applyAlignment="1">
      <alignment vertical="center"/>
      <protection/>
    </xf>
    <xf numFmtId="0" fontId="0" fillId="34" borderId="23" xfId="51" applyFont="1" applyFill="1" applyBorder="1" applyAlignment="1">
      <alignment vertical="center"/>
      <protection/>
    </xf>
    <xf numFmtId="0" fontId="0" fillId="0" borderId="22" xfId="51" applyFont="1" applyFill="1" applyBorder="1" applyAlignment="1">
      <alignment/>
      <protection/>
    </xf>
    <xf numFmtId="0" fontId="4" fillId="0" borderId="24" xfId="0" applyFont="1" applyBorder="1" applyAlignment="1" applyProtection="1">
      <alignment horizontal="left" vertical="center" shrinkToFit="1"/>
      <protection hidden="1"/>
    </xf>
    <xf numFmtId="0" fontId="7" fillId="0" borderId="24" xfId="0" applyFont="1" applyBorder="1" applyAlignment="1" applyProtection="1">
      <alignment horizontal="center" vertical="center" shrinkToFit="1"/>
      <protection hidden="1"/>
    </xf>
    <xf numFmtId="2" fontId="4" fillId="0" borderId="24" xfId="0" applyNumberFormat="1" applyFont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10" fontId="18" fillId="0" borderId="0" xfId="0" applyNumberFormat="1" applyFont="1" applyFill="1" applyBorder="1" applyAlignment="1">
      <alignment horizontal="left" vertical="center"/>
    </xf>
    <xf numFmtId="0" fontId="0" fillId="0" borderId="0" xfId="5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5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5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left" vertical="center"/>
    </xf>
    <xf numFmtId="0" fontId="19" fillId="0" borderId="0" xfId="51" applyFont="1" applyFill="1" applyBorder="1" applyAlignment="1">
      <alignment horizontal="left" vertical="center"/>
      <protection/>
    </xf>
    <xf numFmtId="0" fontId="14" fillId="0" borderId="0" xfId="51" applyFont="1" applyFill="1" applyBorder="1" applyAlignment="1">
      <alignment horizontal="center" vertical="center"/>
      <protection/>
    </xf>
    <xf numFmtId="0" fontId="11" fillId="0" borderId="24" xfId="0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" fillId="35" borderId="0" xfId="0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center"/>
    </xf>
    <xf numFmtId="0" fontId="18" fillId="0" borderId="24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2" fontId="18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44" fontId="23" fillId="0" borderId="0" xfId="0" applyNumberFormat="1" applyFont="1" applyFill="1" applyBorder="1" applyAlignment="1">
      <alignment horizontal="center" vertical="center"/>
    </xf>
    <xf numFmtId="44" fontId="11" fillId="0" borderId="24" xfId="0" applyNumberFormat="1" applyFont="1" applyFill="1" applyBorder="1" applyAlignment="1">
      <alignment horizontal="center" vertical="center"/>
    </xf>
    <xf numFmtId="44" fontId="11" fillId="0" borderId="24" xfId="0" applyNumberFormat="1" applyFont="1" applyFill="1" applyBorder="1" applyAlignment="1">
      <alignment horizontal="center" vertical="center" wrapText="1"/>
    </xf>
    <xf numFmtId="44" fontId="18" fillId="0" borderId="24" xfId="0" applyNumberFormat="1" applyFont="1" applyFill="1" applyBorder="1" applyAlignment="1">
      <alignment horizontal="center" vertical="center"/>
    </xf>
    <xf numFmtId="44" fontId="4" fillId="0" borderId="24" xfId="0" applyNumberFormat="1" applyFont="1" applyBorder="1" applyAlignment="1" applyProtection="1">
      <alignment horizontal="right" vertical="center" wrapText="1"/>
      <protection hidden="1"/>
    </xf>
    <xf numFmtId="0" fontId="3" fillId="36" borderId="25" xfId="0" applyFont="1" applyFill="1" applyBorder="1" applyAlignment="1">
      <alignment horizontal="center"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6" borderId="26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vertical="center" wrapText="1"/>
      <protection hidden="1"/>
    </xf>
    <xf numFmtId="0" fontId="5" fillId="35" borderId="27" xfId="0" applyFont="1" applyFill="1" applyBorder="1" applyAlignment="1" applyProtection="1">
      <alignment vertical="center" wrapText="1"/>
      <protection hidden="1"/>
    </xf>
    <xf numFmtId="0" fontId="5" fillId="36" borderId="26" xfId="0" applyFont="1" applyFill="1" applyBorder="1" applyAlignment="1" applyProtection="1">
      <alignment vertical="center" wrapText="1"/>
      <protection hidden="1"/>
    </xf>
    <xf numFmtId="0" fontId="5" fillId="36" borderId="27" xfId="0" applyFont="1" applyFill="1" applyBorder="1" applyAlignment="1" applyProtection="1">
      <alignment vertical="center" wrapText="1"/>
      <protection hidden="1"/>
    </xf>
    <xf numFmtId="0" fontId="4" fillId="0" borderId="24" xfId="0" applyFont="1" applyFill="1" applyBorder="1" applyAlignment="1" applyProtection="1">
      <alignment horizontal="left" vertical="center" shrinkToFit="1"/>
      <protection hidden="1"/>
    </xf>
    <xf numFmtId="0" fontId="3" fillId="36" borderId="28" xfId="0" applyFont="1" applyFill="1" applyBorder="1" applyAlignment="1">
      <alignment horizontal="center"/>
    </xf>
    <xf numFmtId="0" fontId="5" fillId="35" borderId="29" xfId="0" applyFont="1" applyFill="1" applyBorder="1" applyAlignment="1" applyProtection="1">
      <alignment vertical="center" wrapText="1"/>
      <protection hidden="1"/>
    </xf>
    <xf numFmtId="0" fontId="18" fillId="36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8" fillId="36" borderId="2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37" borderId="0" xfId="51" applyFont="1" applyFill="1" applyBorder="1" applyAlignment="1">
      <alignment horizontal="center"/>
      <protection/>
    </xf>
    <xf numFmtId="0" fontId="0" fillId="0" borderId="0" xfId="0" applyBorder="1" applyAlignment="1">
      <alignment horizontal="left" indent="35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wrapText="1"/>
    </xf>
    <xf numFmtId="0" fontId="4" fillId="0" borderId="24" xfId="0" applyFont="1" applyFill="1" applyBorder="1" applyAlignment="1" applyProtection="1">
      <alignment horizontal="left" vertical="center" wrapText="1" shrinkToFit="1"/>
      <protection hidden="1"/>
    </xf>
    <xf numFmtId="0" fontId="5" fillId="35" borderId="26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vertical="center" wrapText="1"/>
      <protection hidden="1"/>
    </xf>
    <xf numFmtId="0" fontId="5" fillId="0" borderId="27" xfId="0" applyFont="1" applyFill="1" applyBorder="1" applyAlignment="1" applyProtection="1">
      <alignment vertical="center" wrapText="1"/>
      <protection hidden="1"/>
    </xf>
    <xf numFmtId="44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44" fontId="3" fillId="0" borderId="26" xfId="0" applyNumberFormat="1" applyFont="1" applyBorder="1" applyAlignment="1">
      <alignment horizontal="center" vertical="center"/>
    </xf>
    <xf numFmtId="44" fontId="3" fillId="0" borderId="27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44" fontId="3" fillId="0" borderId="31" xfId="0" applyNumberFormat="1" applyFont="1" applyBorder="1" applyAlignment="1">
      <alignment horizontal="center" vertical="center"/>
    </xf>
    <xf numFmtId="44" fontId="3" fillId="0" borderId="32" xfId="0" applyNumberFormat="1" applyFont="1" applyBorder="1" applyAlignment="1">
      <alignment vertical="center"/>
    </xf>
    <xf numFmtId="0" fontId="3" fillId="36" borderId="25" xfId="0" applyFont="1" applyFill="1" applyBorder="1" applyAlignment="1">
      <alignment horizontal="center" vertical="center"/>
    </xf>
    <xf numFmtId="44" fontId="22" fillId="0" borderId="33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0" fontId="3" fillId="36" borderId="3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35" xfId="0" applyFont="1" applyFill="1" applyBorder="1" applyAlignment="1" applyProtection="1">
      <alignment horizontal="left" vertical="center"/>
      <protection hidden="1"/>
    </xf>
    <xf numFmtId="0" fontId="3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left" vertical="center"/>
      <protection hidden="1"/>
    </xf>
    <xf numFmtId="0" fontId="5" fillId="0" borderId="27" xfId="0" applyFont="1" applyFill="1" applyBorder="1" applyAlignment="1" applyProtection="1">
      <alignment horizontal="left" vertical="center"/>
      <protection hidden="1"/>
    </xf>
    <xf numFmtId="10" fontId="18" fillId="0" borderId="26" xfId="0" applyNumberFormat="1" applyFont="1" applyFill="1" applyBorder="1" applyAlignment="1">
      <alignment horizontal="center" vertical="center"/>
    </xf>
    <xf numFmtId="0" fontId="5" fillId="35" borderId="26" xfId="0" applyFont="1" applyFill="1" applyBorder="1" applyAlignment="1" applyProtection="1">
      <alignment horizontal="center" vertical="center" wrapText="1"/>
      <protection hidden="1"/>
    </xf>
    <xf numFmtId="2" fontId="18" fillId="0" borderId="24" xfId="0" applyNumberFormat="1" applyFont="1" applyBorder="1" applyAlignment="1">
      <alignment horizontal="center" vertical="center"/>
    </xf>
    <xf numFmtId="2" fontId="18" fillId="36" borderId="0" xfId="0" applyNumberFormat="1" applyFont="1" applyFill="1" applyAlignment="1">
      <alignment horizontal="center" vertical="center"/>
    </xf>
    <xf numFmtId="2" fontId="0" fillId="36" borderId="0" xfId="0" applyNumberFormat="1" applyFill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hidden="1"/>
    </xf>
    <xf numFmtId="2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24" xfId="0" applyNumberFormat="1" applyFont="1" applyFill="1" applyBorder="1" applyAlignment="1" applyProtection="1">
      <alignment horizontal="right" vertical="center" wrapText="1"/>
      <protection hidden="1"/>
    </xf>
    <xf numFmtId="44" fontId="0" fillId="0" borderId="24" xfId="0" applyNumberForma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44" fontId="3" fillId="0" borderId="26" xfId="0" applyNumberFormat="1" applyFont="1" applyFill="1" applyBorder="1" applyAlignment="1">
      <alignment horizontal="center" vertical="center"/>
    </xf>
    <xf numFmtId="44" fontId="3" fillId="0" borderId="27" xfId="0" applyNumberFormat="1" applyFont="1" applyFill="1" applyBorder="1" applyAlignment="1">
      <alignment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10" fontId="18" fillId="0" borderId="24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  <protection hidden="1"/>
    </xf>
    <xf numFmtId="44" fontId="3" fillId="0" borderId="24" xfId="0" applyNumberFormat="1" applyFont="1" applyFill="1" applyBorder="1" applyAlignment="1">
      <alignment vertical="center"/>
    </xf>
    <xf numFmtId="44" fontId="4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4" fontId="5" fillId="0" borderId="24" xfId="0" applyNumberFormat="1" applyFont="1" applyFill="1" applyBorder="1" applyAlignment="1" applyProtection="1">
      <alignment vertical="center"/>
      <protection hidden="1"/>
    </xf>
    <xf numFmtId="44" fontId="3" fillId="0" borderId="3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vertical="center" wrapText="1"/>
      <protection hidden="1"/>
    </xf>
    <xf numFmtId="44" fontId="5" fillId="0" borderId="24" xfId="0" applyNumberFormat="1" applyFont="1" applyFill="1" applyBorder="1" applyAlignment="1" applyProtection="1">
      <alignment vertical="center" wrapText="1"/>
      <protection hidden="1"/>
    </xf>
    <xf numFmtId="0" fontId="0" fillId="0" borderId="30" xfId="0" applyFill="1" applyBorder="1" applyAlignment="1">
      <alignment horizontal="center" vertical="center"/>
    </xf>
    <xf numFmtId="44" fontId="3" fillId="0" borderId="32" xfId="0" applyNumberFormat="1" applyFont="1" applyFill="1" applyBorder="1" applyAlignment="1">
      <alignment vertical="center"/>
    </xf>
    <xf numFmtId="0" fontId="3" fillId="38" borderId="24" xfId="0" applyFont="1" applyFill="1" applyBorder="1" applyAlignment="1">
      <alignment horizontal="center" vertical="center"/>
    </xf>
    <xf numFmtId="0" fontId="11" fillId="38" borderId="24" xfId="0" applyFont="1" applyFill="1" applyBorder="1" applyAlignment="1">
      <alignment horizontal="center" vertical="center"/>
    </xf>
    <xf numFmtId="2" fontId="11" fillId="38" borderId="24" xfId="0" applyNumberFormat="1" applyFont="1" applyFill="1" applyBorder="1" applyAlignment="1">
      <alignment horizontal="center" vertical="center"/>
    </xf>
    <xf numFmtId="44" fontId="11" fillId="38" borderId="24" xfId="0" applyNumberFormat="1" applyFont="1" applyFill="1" applyBorder="1" applyAlignment="1">
      <alignment horizontal="center" vertical="center"/>
    </xf>
    <xf numFmtId="44" fontId="11" fillId="38" borderId="24" xfId="0" applyNumberFormat="1" applyFont="1" applyFill="1" applyBorder="1" applyAlignment="1">
      <alignment horizontal="center" vertical="center" wrapText="1"/>
    </xf>
    <xf numFmtId="44" fontId="24" fillId="38" borderId="24" xfId="0" applyNumberFormat="1" applyFont="1" applyFill="1" applyBorder="1" applyAlignment="1">
      <alignment vertical="center"/>
    </xf>
    <xf numFmtId="0" fontId="24" fillId="38" borderId="2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44" fontId="0" fillId="0" borderId="24" xfId="0" applyNumberFormat="1" applyBorder="1" applyAlignment="1">
      <alignment/>
    </xf>
    <xf numFmtId="0" fontId="2" fillId="38" borderId="24" xfId="0" applyFont="1" applyFill="1" applyBorder="1" applyAlignment="1">
      <alignment horizontal="center" vertical="center"/>
    </xf>
    <xf numFmtId="44" fontId="24" fillId="38" borderId="24" xfId="0" applyNumberFormat="1" applyFont="1" applyFill="1" applyBorder="1" applyAlignment="1">
      <alignment horizontal="center" vertical="center"/>
    </xf>
    <xf numFmtId="44" fontId="24" fillId="38" borderId="24" xfId="0" applyNumberFormat="1" applyFont="1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2" fontId="4" fillId="0" borderId="24" xfId="0" applyNumberFormat="1" applyFont="1" applyBorder="1" applyAlignment="1" applyProtection="1">
      <alignment horizontal="right" vertical="center" wrapText="1"/>
      <protection locked="0"/>
    </xf>
    <xf numFmtId="44" fontId="4" fillId="0" borderId="24" xfId="0" applyNumberFormat="1" applyFont="1" applyBorder="1" applyAlignment="1" applyProtection="1">
      <alignment horizontal="right" vertical="center" wrapText="1"/>
      <protection hidden="1"/>
    </xf>
    <xf numFmtId="44" fontId="4" fillId="0" borderId="24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4" fontId="22" fillId="0" borderId="0" xfId="0" applyNumberFormat="1" applyFont="1" applyBorder="1" applyAlignment="1">
      <alignment horizontal="center" vertical="center"/>
    </xf>
    <xf numFmtId="44" fontId="22" fillId="0" borderId="0" xfId="0" applyNumberFormat="1" applyFont="1" applyBorder="1" applyAlignment="1">
      <alignment vertical="center"/>
    </xf>
    <xf numFmtId="44" fontId="3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44" fontId="5" fillId="0" borderId="24" xfId="0" applyNumberFormat="1" applyFont="1" applyFill="1" applyBorder="1" applyAlignment="1">
      <alignment vertical="center"/>
    </xf>
    <xf numFmtId="44" fontId="0" fillId="0" borderId="24" xfId="0" applyNumberFormat="1" applyBorder="1" applyAlignment="1">
      <alignment/>
    </xf>
    <xf numFmtId="0" fontId="0" fillId="0" borderId="0" xfId="0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4" fillId="38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2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5" fillId="35" borderId="0" xfId="0" applyFont="1" applyFill="1" applyBorder="1" applyAlignment="1" applyProtection="1">
      <alignment horizontal="left" vertical="center"/>
      <protection hidden="1"/>
    </xf>
    <xf numFmtId="0" fontId="5" fillId="35" borderId="35" xfId="0" applyFont="1" applyFill="1" applyBorder="1" applyAlignment="1" applyProtection="1">
      <alignment horizontal="left" vertical="center"/>
      <protection hidden="1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35" borderId="26" xfId="0" applyFont="1" applyFill="1" applyBorder="1" applyAlignment="1" applyProtection="1">
      <alignment horizontal="left" vertical="center" wrapText="1"/>
      <protection hidden="1"/>
    </xf>
    <xf numFmtId="0" fontId="5" fillId="35" borderId="27" xfId="0" applyFont="1" applyFill="1" applyBorder="1" applyAlignment="1" applyProtection="1">
      <alignment horizontal="left" vertical="center" wrapText="1"/>
      <protection hidden="1"/>
    </xf>
    <xf numFmtId="0" fontId="19" fillId="0" borderId="22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23" xfId="51" applyFont="1" applyFill="1" applyBorder="1" applyAlignment="1">
      <alignment horizontal="left" vertical="center"/>
      <protection/>
    </xf>
    <xf numFmtId="0" fontId="0" fillId="0" borderId="43" xfId="51" applyFont="1" applyFill="1" applyBorder="1" applyAlignment="1">
      <alignment horizontal="left"/>
      <protection/>
    </xf>
    <xf numFmtId="0" fontId="0" fillId="0" borderId="44" xfId="51" applyFont="1" applyFill="1" applyBorder="1" applyAlignment="1">
      <alignment horizontal="left"/>
      <protection/>
    </xf>
    <xf numFmtId="0" fontId="0" fillId="0" borderId="45" xfId="0" applyBorder="1" applyAlignment="1">
      <alignment/>
    </xf>
    <xf numFmtId="0" fontId="6" fillId="37" borderId="41" xfId="51" applyFont="1" applyFill="1" applyBorder="1" applyAlignment="1">
      <alignment horizontal="center"/>
      <protection/>
    </xf>
    <xf numFmtId="0" fontId="6" fillId="37" borderId="42" xfId="51" applyFont="1" applyFill="1" applyBorder="1" applyAlignment="1">
      <alignment horizontal="center"/>
      <protection/>
    </xf>
    <xf numFmtId="0" fontId="6" fillId="37" borderId="33" xfId="51" applyFont="1" applyFill="1" applyBorder="1" applyAlignment="1">
      <alignment horizontal="center"/>
      <protection/>
    </xf>
    <xf numFmtId="0" fontId="0" fillId="0" borderId="43" xfId="51" applyFont="1" applyFill="1" applyBorder="1" applyAlignment="1">
      <alignment horizontal="center"/>
      <protection/>
    </xf>
    <xf numFmtId="0" fontId="0" fillId="0" borderId="44" xfId="51" applyFont="1" applyFill="1" applyBorder="1" applyAlignment="1">
      <alignment horizontal="center"/>
      <protection/>
    </xf>
    <xf numFmtId="0" fontId="0" fillId="0" borderId="45" xfId="51" applyFont="1" applyFill="1" applyBorder="1" applyAlignment="1">
      <alignment horizontal="center"/>
      <protection/>
    </xf>
    <xf numFmtId="0" fontId="9" fillId="0" borderId="22" xfId="51" applyFont="1" applyFill="1" applyBorder="1" applyAlignment="1">
      <alignment horizontal="center"/>
      <protection/>
    </xf>
    <xf numFmtId="0" fontId="9" fillId="0" borderId="0" xfId="51" applyFont="1" applyFill="1" applyBorder="1" applyAlignment="1">
      <alignment horizontal="center"/>
      <protection/>
    </xf>
    <xf numFmtId="0" fontId="9" fillId="0" borderId="23" xfId="51" applyFont="1" applyFill="1" applyBorder="1" applyAlignment="1">
      <alignment horizontal="center"/>
      <protection/>
    </xf>
    <xf numFmtId="0" fontId="0" fillId="0" borderId="22" xfId="51" applyFont="1" applyFill="1" applyBorder="1" applyAlignment="1">
      <alignment horizontal="left"/>
      <protection/>
    </xf>
    <xf numFmtId="0" fontId="0" fillId="0" borderId="0" xfId="51" applyFont="1" applyFill="1" applyBorder="1" applyAlignment="1">
      <alignment horizontal="left"/>
      <protection/>
    </xf>
    <xf numFmtId="0" fontId="0" fillId="0" borderId="23" xfId="0" applyBorder="1" applyAlignment="1">
      <alignment/>
    </xf>
    <xf numFmtId="0" fontId="14" fillId="0" borderId="22" xfId="51" applyFont="1" applyFill="1" applyBorder="1" applyAlignment="1">
      <alignment horizontal="left" vertical="center"/>
      <protection/>
    </xf>
    <xf numFmtId="0" fontId="14" fillId="0" borderId="0" xfId="51" applyFont="1" applyFill="1" applyBorder="1" applyAlignment="1">
      <alignment horizontal="left" vertical="center"/>
      <protection/>
    </xf>
    <xf numFmtId="0" fontId="17" fillId="0" borderId="22" xfId="5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/>
    </xf>
    <xf numFmtId="0" fontId="0" fillId="0" borderId="0" xfId="5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7" fillId="0" borderId="22" xfId="5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 horizontal="left" vertical="center"/>
    </xf>
    <xf numFmtId="0" fontId="14" fillId="0" borderId="22" xfId="51" applyFont="1" applyFill="1" applyBorder="1" applyAlignment="1">
      <alignment horizontal="center" vertical="center"/>
      <protection/>
    </xf>
    <xf numFmtId="0" fontId="14" fillId="0" borderId="0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 vertical="center" indent="35"/>
      <protection/>
    </xf>
    <xf numFmtId="0" fontId="0" fillId="0" borderId="0" xfId="0" applyAlignment="1">
      <alignment horizontal="left" indent="35"/>
    </xf>
    <xf numFmtId="0" fontId="0" fillId="0" borderId="23" xfId="0" applyBorder="1" applyAlignment="1">
      <alignment horizontal="left" indent="35"/>
    </xf>
    <xf numFmtId="0" fontId="0" fillId="0" borderId="22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23" xfId="5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2" xfId="51" applyFont="1" applyFill="1" applyBorder="1" applyAlignment="1">
      <alignment horizontal="left" vertical="center"/>
      <protection/>
    </xf>
    <xf numFmtId="0" fontId="0" fillId="0" borderId="23" xfId="51" applyFont="1" applyFill="1" applyBorder="1" applyAlignment="1">
      <alignment horizontal="left" vertical="center"/>
      <protection/>
    </xf>
    <xf numFmtId="0" fontId="0" fillId="0" borderId="23" xfId="51" applyFont="1" applyFill="1" applyBorder="1" applyAlignment="1">
      <alignment horizontal="left"/>
      <protection/>
    </xf>
    <xf numFmtId="0" fontId="0" fillId="0" borderId="22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17" fillId="0" borderId="0" xfId="51" applyFont="1" applyFill="1" applyBorder="1" applyAlignment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6" xfId="51" applyFont="1" applyFill="1" applyBorder="1" applyAlignment="1">
      <alignment horizontal="left" vertical="center"/>
      <protection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34" borderId="22" xfId="51" applyFont="1" applyFill="1" applyBorder="1" applyAlignment="1">
      <alignment horizontal="left" vertical="center"/>
      <protection/>
    </xf>
    <xf numFmtId="0" fontId="0" fillId="34" borderId="0" xfId="5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ixo" xfId="45"/>
    <cellStyle name="Incorreto" xfId="46"/>
    <cellStyle name="Currency" xfId="47"/>
    <cellStyle name="Currency [0]" xfId="48"/>
    <cellStyle name="Moeda0" xfId="49"/>
    <cellStyle name="Neutra" xfId="50"/>
    <cellStyle name="Normal 2" xfId="51"/>
    <cellStyle name="Normal 2 2" xfId="52"/>
    <cellStyle name="Nota" xfId="53"/>
    <cellStyle name="Percent" xfId="54"/>
    <cellStyle name="Porcentagem 2" xfId="55"/>
    <cellStyle name="Saída" xfId="56"/>
    <cellStyle name="Comma [0]" xfId="57"/>
    <cellStyle name="Separador de milhares 2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0" xfId="69"/>
  </cellStyles>
  <dxfs count="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  <fill>
        <patternFill>
          <bgColor indexed="53"/>
        </patternFill>
      </fill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152400</xdr:rowOff>
    </xdr:from>
    <xdr:to>
      <xdr:col>12</xdr:col>
      <xdr:colOff>1028700</xdr:colOff>
      <xdr:row>0</xdr:row>
      <xdr:rowOff>1685925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2400"/>
          <a:ext cx="81248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9</xdr:row>
      <xdr:rowOff>95250</xdr:rowOff>
    </xdr:from>
    <xdr:to>
      <xdr:col>9</xdr:col>
      <xdr:colOff>923925</xdr:colOff>
      <xdr:row>9</xdr:row>
      <xdr:rowOff>95250</xdr:rowOff>
    </xdr:to>
    <xdr:sp>
      <xdr:nvSpPr>
        <xdr:cNvPr id="2" name="Conector reto 3"/>
        <xdr:cNvSpPr>
          <a:spLocks/>
        </xdr:cNvSpPr>
      </xdr:nvSpPr>
      <xdr:spPr>
        <a:xfrm>
          <a:off x="4914900" y="3686175"/>
          <a:ext cx="762000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14</xdr:row>
      <xdr:rowOff>104775</xdr:rowOff>
    </xdr:from>
    <xdr:to>
      <xdr:col>9</xdr:col>
      <xdr:colOff>942975</xdr:colOff>
      <xdr:row>14</xdr:row>
      <xdr:rowOff>104775</xdr:rowOff>
    </xdr:to>
    <xdr:sp>
      <xdr:nvSpPr>
        <xdr:cNvPr id="3" name="Conector reto 5"/>
        <xdr:cNvSpPr>
          <a:spLocks/>
        </xdr:cNvSpPr>
      </xdr:nvSpPr>
      <xdr:spPr>
        <a:xfrm>
          <a:off x="4933950" y="4019550"/>
          <a:ext cx="762000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18</xdr:row>
      <xdr:rowOff>104775</xdr:rowOff>
    </xdr:from>
    <xdr:to>
      <xdr:col>10</xdr:col>
      <xdr:colOff>1000125</xdr:colOff>
      <xdr:row>18</xdr:row>
      <xdr:rowOff>104775</xdr:rowOff>
    </xdr:to>
    <xdr:sp>
      <xdr:nvSpPr>
        <xdr:cNvPr id="4" name="Conector reto 6"/>
        <xdr:cNvSpPr>
          <a:spLocks/>
        </xdr:cNvSpPr>
      </xdr:nvSpPr>
      <xdr:spPr>
        <a:xfrm flipV="1">
          <a:off x="4933950" y="4352925"/>
          <a:ext cx="1828800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28</xdr:row>
      <xdr:rowOff>133350</xdr:rowOff>
    </xdr:from>
    <xdr:to>
      <xdr:col>14</xdr:col>
      <xdr:colOff>971550</xdr:colOff>
      <xdr:row>28</xdr:row>
      <xdr:rowOff>133350</xdr:rowOff>
    </xdr:to>
    <xdr:sp>
      <xdr:nvSpPr>
        <xdr:cNvPr id="5" name="Conector reto 9"/>
        <xdr:cNvSpPr>
          <a:spLocks/>
        </xdr:cNvSpPr>
      </xdr:nvSpPr>
      <xdr:spPr>
        <a:xfrm>
          <a:off x="10172700" y="4705350"/>
          <a:ext cx="762000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85725</xdr:rowOff>
    </xdr:from>
    <xdr:to>
      <xdr:col>11</xdr:col>
      <xdr:colOff>952500</xdr:colOff>
      <xdr:row>32</xdr:row>
      <xdr:rowOff>85725</xdr:rowOff>
    </xdr:to>
    <xdr:sp>
      <xdr:nvSpPr>
        <xdr:cNvPr id="6" name="Conector reto 10"/>
        <xdr:cNvSpPr>
          <a:spLocks/>
        </xdr:cNvSpPr>
      </xdr:nvSpPr>
      <xdr:spPr>
        <a:xfrm>
          <a:off x="5905500" y="5019675"/>
          <a:ext cx="1866900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36</xdr:row>
      <xdr:rowOff>114300</xdr:rowOff>
    </xdr:from>
    <xdr:to>
      <xdr:col>13</xdr:col>
      <xdr:colOff>952500</xdr:colOff>
      <xdr:row>36</xdr:row>
      <xdr:rowOff>114300</xdr:rowOff>
    </xdr:to>
    <xdr:sp>
      <xdr:nvSpPr>
        <xdr:cNvPr id="7" name="Conector reto 12"/>
        <xdr:cNvSpPr>
          <a:spLocks/>
        </xdr:cNvSpPr>
      </xdr:nvSpPr>
      <xdr:spPr>
        <a:xfrm>
          <a:off x="5857875" y="5381625"/>
          <a:ext cx="3990975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53</xdr:row>
      <xdr:rowOff>123825</xdr:rowOff>
    </xdr:from>
    <xdr:to>
      <xdr:col>13</xdr:col>
      <xdr:colOff>962025</xdr:colOff>
      <xdr:row>53</xdr:row>
      <xdr:rowOff>123825</xdr:rowOff>
    </xdr:to>
    <xdr:sp>
      <xdr:nvSpPr>
        <xdr:cNvPr id="8" name="Conector reto 16"/>
        <xdr:cNvSpPr>
          <a:spLocks/>
        </xdr:cNvSpPr>
      </xdr:nvSpPr>
      <xdr:spPr>
        <a:xfrm>
          <a:off x="9096375" y="5753100"/>
          <a:ext cx="762000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95250</xdr:rowOff>
    </xdr:from>
    <xdr:to>
      <xdr:col>14</xdr:col>
      <xdr:colOff>942975</xdr:colOff>
      <xdr:row>56</xdr:row>
      <xdr:rowOff>95250</xdr:rowOff>
    </xdr:to>
    <xdr:sp>
      <xdr:nvSpPr>
        <xdr:cNvPr id="9" name="Conector reto 18"/>
        <xdr:cNvSpPr>
          <a:spLocks/>
        </xdr:cNvSpPr>
      </xdr:nvSpPr>
      <xdr:spPr>
        <a:xfrm>
          <a:off x="10144125" y="6067425"/>
          <a:ext cx="762000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60</xdr:row>
      <xdr:rowOff>114300</xdr:rowOff>
    </xdr:from>
    <xdr:to>
      <xdr:col>14</xdr:col>
      <xdr:colOff>933450</xdr:colOff>
      <xdr:row>60</xdr:row>
      <xdr:rowOff>114300</xdr:rowOff>
    </xdr:to>
    <xdr:sp>
      <xdr:nvSpPr>
        <xdr:cNvPr id="10" name="Conector reto 19"/>
        <xdr:cNvSpPr>
          <a:spLocks/>
        </xdr:cNvSpPr>
      </xdr:nvSpPr>
      <xdr:spPr>
        <a:xfrm flipV="1">
          <a:off x="8001000" y="6419850"/>
          <a:ext cx="2895600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73</xdr:row>
      <xdr:rowOff>95250</xdr:rowOff>
    </xdr:from>
    <xdr:to>
      <xdr:col>14</xdr:col>
      <xdr:colOff>990600</xdr:colOff>
      <xdr:row>73</xdr:row>
      <xdr:rowOff>95250</xdr:rowOff>
    </xdr:to>
    <xdr:sp>
      <xdr:nvSpPr>
        <xdr:cNvPr id="11" name="Conector reto 21"/>
        <xdr:cNvSpPr>
          <a:spLocks/>
        </xdr:cNvSpPr>
      </xdr:nvSpPr>
      <xdr:spPr>
        <a:xfrm>
          <a:off x="8991600" y="6734175"/>
          <a:ext cx="1962150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84</xdr:row>
      <xdr:rowOff>104775</xdr:rowOff>
    </xdr:from>
    <xdr:to>
      <xdr:col>14</xdr:col>
      <xdr:colOff>942975</xdr:colOff>
      <xdr:row>84</xdr:row>
      <xdr:rowOff>104775</xdr:rowOff>
    </xdr:to>
    <xdr:sp>
      <xdr:nvSpPr>
        <xdr:cNvPr id="12" name="Conector reto 22"/>
        <xdr:cNvSpPr>
          <a:spLocks/>
        </xdr:cNvSpPr>
      </xdr:nvSpPr>
      <xdr:spPr>
        <a:xfrm>
          <a:off x="10144125" y="7067550"/>
          <a:ext cx="762000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90</xdr:row>
      <xdr:rowOff>152400</xdr:rowOff>
    </xdr:from>
    <xdr:to>
      <xdr:col>14</xdr:col>
      <xdr:colOff>952500</xdr:colOff>
      <xdr:row>90</xdr:row>
      <xdr:rowOff>152400</xdr:rowOff>
    </xdr:to>
    <xdr:sp>
      <xdr:nvSpPr>
        <xdr:cNvPr id="13" name="Conector reto 23"/>
        <xdr:cNvSpPr>
          <a:spLocks/>
        </xdr:cNvSpPr>
      </xdr:nvSpPr>
      <xdr:spPr>
        <a:xfrm>
          <a:off x="10153650" y="7448550"/>
          <a:ext cx="762000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93</xdr:row>
      <xdr:rowOff>95250</xdr:rowOff>
    </xdr:from>
    <xdr:to>
      <xdr:col>11</xdr:col>
      <xdr:colOff>952500</xdr:colOff>
      <xdr:row>93</xdr:row>
      <xdr:rowOff>95250</xdr:rowOff>
    </xdr:to>
    <xdr:sp>
      <xdr:nvSpPr>
        <xdr:cNvPr id="14" name="Conector reto 14"/>
        <xdr:cNvSpPr>
          <a:spLocks/>
        </xdr:cNvSpPr>
      </xdr:nvSpPr>
      <xdr:spPr>
        <a:xfrm>
          <a:off x="5895975" y="7772400"/>
          <a:ext cx="1876425" cy="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152400</xdr:rowOff>
    </xdr:from>
    <xdr:to>
      <xdr:col>8</xdr:col>
      <xdr:colOff>133350</xdr:colOff>
      <xdr:row>0</xdr:row>
      <xdr:rowOff>1685925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2400"/>
          <a:ext cx="8143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areseassociados.com.br/TPU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tpuder"/>
    </sheetNames>
    <sheetDataSet>
      <sheetData sheetId="0">
        <row r="11">
          <cell r="A11" t="str">
            <v>21.01.01</v>
          </cell>
          <cell r="B11" t="str">
            <v>SONDAGEM A PERCUSSAO ATE 15M                                                   </v>
          </cell>
          <cell r="C11" t="str">
            <v>m</v>
          </cell>
          <cell r="D11">
            <v>120</v>
          </cell>
        </row>
        <row r="12">
          <cell r="A12" t="str">
            <v>21.01.02</v>
          </cell>
          <cell r="B12" t="str">
            <v>SONDAGEM A PERC. ATE 15M LOC. ALAG.&lt;50CM                                       </v>
          </cell>
          <cell r="C12" t="str">
            <v>m</v>
          </cell>
          <cell r="D12">
            <v>180</v>
          </cell>
        </row>
        <row r="13">
          <cell r="A13" t="str">
            <v>21.01.03</v>
          </cell>
          <cell r="B13" t="str">
            <v>SONDAGEM A  PERCUSSAO DE 15 A 30M                                              </v>
          </cell>
          <cell r="C13" t="str">
            <v>m</v>
          </cell>
          <cell r="D13">
            <v>143</v>
          </cell>
        </row>
        <row r="14">
          <cell r="A14" t="str">
            <v>21.01.04</v>
          </cell>
          <cell r="B14" t="str">
            <v>SONDAGEM A PERC.15A30M LOC.ALAG.&lt;50CM                                          </v>
          </cell>
          <cell r="C14" t="str">
            <v>m</v>
          </cell>
          <cell r="D14">
            <v>220</v>
          </cell>
        </row>
        <row r="15">
          <cell r="A15" t="str">
            <v>21.01.05</v>
          </cell>
          <cell r="B15" t="str">
            <v>SONDAGEM PERCUSSAO SUPERIOR A 30M                                              </v>
          </cell>
          <cell r="C15" t="str">
            <v>m</v>
          </cell>
          <cell r="D15">
            <v>165</v>
          </cell>
        </row>
        <row r="16">
          <cell r="A16" t="str">
            <v>21.01.06</v>
          </cell>
          <cell r="B16" t="str">
            <v>SONDAGEM PERC.+30M LOC.ALAG.&lt;50CM                                              </v>
          </cell>
          <cell r="C16" t="str">
            <v>m</v>
          </cell>
          <cell r="D16">
            <v>250</v>
          </cell>
        </row>
        <row r="17">
          <cell r="A17" t="str">
            <v>21.01.07</v>
          </cell>
          <cell r="B17" t="str">
            <v>TAXA FIXA INSTALACAO SONDAGEM PERCUSSAO                                        </v>
          </cell>
          <cell r="C17" t="str">
            <v>un</v>
          </cell>
          <cell r="D17">
            <v>1023.29</v>
          </cell>
        </row>
        <row r="18">
          <cell r="A18" t="str">
            <v>21.01.08</v>
          </cell>
          <cell r="B18" t="str">
            <v>TAXA FIXA INSTALACAO SONDAGEM ROTATIVA                                         </v>
          </cell>
          <cell r="C18" t="str">
            <v>un</v>
          </cell>
          <cell r="D18">
            <v>3475.72</v>
          </cell>
        </row>
        <row r="19">
          <cell r="A19" t="str">
            <v>21.01.09</v>
          </cell>
          <cell r="B19" t="str">
            <v>TRANSPORTE DE EQUIPAMENTO DE SONDAGEM                                          </v>
          </cell>
          <cell r="C19" t="str">
            <v>km*equip</v>
          </cell>
          <cell r="D19">
            <v>10.41</v>
          </cell>
        </row>
        <row r="20">
          <cell r="A20" t="str">
            <v>21.01.10</v>
          </cell>
          <cell r="B20" t="str">
            <v>DESLOCAMENTO DE EQUIPAMENTO DE SONDAGEM                                        </v>
          </cell>
          <cell r="C20" t="str">
            <v>m</v>
          </cell>
          <cell r="D20">
            <v>7.43</v>
          </cell>
        </row>
        <row r="21">
          <cell r="A21" t="str">
            <v>21.01.11</v>
          </cell>
          <cell r="B21" t="str">
            <v>PLATAFORMA OU BANQUETA SOND.PERCUSSAO                                          </v>
          </cell>
          <cell r="C21" t="str">
            <v>equip</v>
          </cell>
          <cell r="D21">
            <v>1613.2</v>
          </cell>
        </row>
        <row r="22">
          <cell r="A22" t="str">
            <v>21.01.12</v>
          </cell>
          <cell r="B22" t="str">
            <v>PLATAFORMA OU BANQUETA P/ SOND. ROTATIVA                                       </v>
          </cell>
          <cell r="C22" t="str">
            <v>equip</v>
          </cell>
          <cell r="D22">
            <v>1777.64</v>
          </cell>
        </row>
        <row r="23">
          <cell r="A23" t="str">
            <v>21.01.14</v>
          </cell>
          <cell r="B23" t="str">
            <v>FLUTUANTE PARA SONDAGEM                                                        </v>
          </cell>
          <cell r="C23" t="str">
            <v>obra</v>
          </cell>
          <cell r="D23">
            <v>10304.5</v>
          </cell>
        </row>
        <row r="24">
          <cell r="A24" t="str">
            <v>21.01.15</v>
          </cell>
          <cell r="B24" t="str">
            <v>INSTAL.SONDAGEM PERCUSSAO S/ FLUTUANTE                                         </v>
          </cell>
          <cell r="C24" t="str">
            <v>sond</v>
          </cell>
          <cell r="D24">
            <v>1200</v>
          </cell>
        </row>
        <row r="25">
          <cell r="A25" t="str">
            <v>21.01.16</v>
          </cell>
          <cell r="B25" t="str">
            <v>INSTALACAO SONDAGEM ROTATIVA S/FLUTUANTE                                       </v>
          </cell>
          <cell r="C25" t="str">
            <v>sond</v>
          </cell>
          <cell r="D25">
            <v>3200</v>
          </cell>
        </row>
        <row r="26">
          <cell r="A26" t="str">
            <v>21.01.17</v>
          </cell>
          <cell r="B26" t="str">
            <v>SONDAGEM ROTATIVA SOLO 57,10MM (AX)                                            </v>
          </cell>
          <cell r="C26" t="str">
            <v>m</v>
          </cell>
          <cell r="D26">
            <v>270</v>
          </cell>
        </row>
        <row r="27">
          <cell r="A27" t="str">
            <v>21.01.18</v>
          </cell>
          <cell r="B27" t="str">
            <v>SONDAGEM ROTATIVA SOLO 73,00MM (BX)                                            </v>
          </cell>
          <cell r="C27" t="str">
            <v>m</v>
          </cell>
          <cell r="D27">
            <v>275</v>
          </cell>
        </row>
        <row r="28">
          <cell r="A28" t="str">
            <v>21.01.19</v>
          </cell>
          <cell r="B28" t="str">
            <v>SONDAGEM ROTATIVA SOLO 88,90MM (NX)                                            </v>
          </cell>
          <cell r="C28" t="str">
            <v>m</v>
          </cell>
          <cell r="D28">
            <v>369.99</v>
          </cell>
        </row>
        <row r="29">
          <cell r="A29" t="str">
            <v>21.01.20</v>
          </cell>
          <cell r="B29" t="str">
            <v>SONDAGEM ROTATIVA SOLO 114,30MM (HX)                                           </v>
          </cell>
          <cell r="C29" t="str">
            <v>m</v>
          </cell>
          <cell r="D29">
            <v>400.01</v>
          </cell>
        </row>
        <row r="30">
          <cell r="A30" t="str">
            <v>21.01.21</v>
          </cell>
          <cell r="B30" t="str">
            <v>SONDAGEM ROTATIVA ROCHA ALT.57,1MM (AX)                                        </v>
          </cell>
          <cell r="C30" t="str">
            <v>m</v>
          </cell>
          <cell r="D30">
            <v>650</v>
          </cell>
        </row>
        <row r="31">
          <cell r="A31" t="str">
            <v>21.01.22</v>
          </cell>
          <cell r="B31" t="str">
            <v>SONDAGEM ROTATIVA ROCHA ALT.73,0MM (BX)                                        </v>
          </cell>
          <cell r="C31" t="str">
            <v>m</v>
          </cell>
          <cell r="D31">
            <v>690</v>
          </cell>
        </row>
        <row r="32">
          <cell r="A32" t="str">
            <v>21.01.23</v>
          </cell>
          <cell r="B32" t="str">
            <v>SONDAGEM ROTATIVA ROCHA ALT.88,9MM (NX)                                        </v>
          </cell>
          <cell r="C32" t="str">
            <v>m</v>
          </cell>
          <cell r="D32">
            <v>705</v>
          </cell>
        </row>
        <row r="33">
          <cell r="A33" t="str">
            <v>21.01.24</v>
          </cell>
          <cell r="B33" t="str">
            <v>SONDAGEM ROTATIVA ROCHA ALT.114,3MM (HX)                                       </v>
          </cell>
          <cell r="C33" t="str">
            <v>m</v>
          </cell>
          <cell r="D33">
            <v>715</v>
          </cell>
        </row>
        <row r="34">
          <cell r="A34" t="str">
            <v>21.01.25</v>
          </cell>
          <cell r="B34" t="str">
            <v>SONDAGEM ROTATIVA ROCHA SA 57,10MM (AX)                                        </v>
          </cell>
          <cell r="C34" t="str">
            <v>m</v>
          </cell>
          <cell r="D34">
            <v>690</v>
          </cell>
        </row>
        <row r="35">
          <cell r="A35" t="str">
            <v>21.01.26</v>
          </cell>
          <cell r="B35" t="str">
            <v>SONDAGEM ROTATIVA ROCHA SA 73,00MM (BX)                                        </v>
          </cell>
          <cell r="C35" t="str">
            <v>m</v>
          </cell>
          <cell r="D35">
            <v>710.01</v>
          </cell>
        </row>
        <row r="36">
          <cell r="A36" t="str">
            <v>21.01.27</v>
          </cell>
          <cell r="B36" t="str">
            <v>SONDAGEM ROTATIVA ROCHA SA 88,9MM (NX)                                         </v>
          </cell>
          <cell r="C36" t="str">
            <v>m</v>
          </cell>
          <cell r="D36">
            <v>820</v>
          </cell>
        </row>
        <row r="37">
          <cell r="A37" t="str">
            <v>21.01.28</v>
          </cell>
          <cell r="B37" t="str">
            <v>SONDAGEM ROTATIVA ROCHA SA 114,30MM (HX)                                       </v>
          </cell>
          <cell r="C37" t="str">
            <v>m</v>
          </cell>
          <cell r="D37">
            <v>1095</v>
          </cell>
        </row>
        <row r="38">
          <cell r="A38" t="str">
            <v>21.01.29</v>
          </cell>
          <cell r="B38" t="str">
            <v>SONDAGEM A TRADO PROFUNDIDADE ATE 5M                                           </v>
          </cell>
          <cell r="C38" t="str">
            <v>m</v>
          </cell>
          <cell r="D38">
            <v>115</v>
          </cell>
        </row>
        <row r="39">
          <cell r="A39" t="str">
            <v>21.01.30</v>
          </cell>
          <cell r="B39" t="str">
            <v>SONDAGEM A TRADO PROFUNDIDADE 5 A 10M                                          </v>
          </cell>
          <cell r="C39" t="str">
            <v>m</v>
          </cell>
          <cell r="D39">
            <v>140</v>
          </cell>
        </row>
        <row r="40">
          <cell r="A40" t="str">
            <v>21.02.01.01</v>
          </cell>
          <cell r="B40" t="str">
            <v>DETER. COORDENADAS COM GPS2 (CONTROLE BASICO) PRECISAO MINIMA DE 2 ORDEM.      </v>
          </cell>
          <cell r="C40" t="str">
            <v>un</v>
          </cell>
          <cell r="D40">
            <v>2063.62</v>
          </cell>
        </row>
        <row r="41">
          <cell r="A41" t="str">
            <v>21.02.01.02</v>
          </cell>
          <cell r="B41" t="str">
            <v>DETER. COORDENADAS COM GPS3 (CONTROLE BASICO) PRECISAO MINIMA DE 2 ORDEM.      </v>
          </cell>
          <cell r="C41" t="str">
            <v>un</v>
          </cell>
          <cell r="D41">
            <v>2053.66</v>
          </cell>
        </row>
        <row r="42">
          <cell r="A42" t="str">
            <v>21.02.02.01</v>
          </cell>
          <cell r="B42" t="str">
            <v>TRANSPORTE COORDENADAS ATRAVES DE POLIGONAIS CLASSE II P DA NBR 13.133         </v>
          </cell>
          <cell r="C42" t="str">
            <v>km</v>
          </cell>
          <cell r="D42">
            <v>1927.31</v>
          </cell>
        </row>
        <row r="43">
          <cell r="A43" t="str">
            <v>21.02.03.01</v>
          </cell>
          <cell r="B43" t="str">
            <v>IMPLANTACAO DE POLIGONAIS CLASSE III P DA NBR 13.133.                          </v>
          </cell>
          <cell r="C43" t="str">
            <v>km</v>
          </cell>
          <cell r="D43">
            <v>1534.26</v>
          </cell>
        </row>
        <row r="44">
          <cell r="A44" t="str">
            <v>21.02.04.01</v>
          </cell>
          <cell r="B44" t="str">
            <v>TRANSPORTE DE REFERENCIA DE NIVEL ATRAVES NIVELAMENTO GEOMETRICO 4 MM K.       </v>
          </cell>
          <cell r="C44" t="str">
            <v>km</v>
          </cell>
          <cell r="D44">
            <v>1638.63</v>
          </cell>
        </row>
        <row r="45">
          <cell r="A45" t="str">
            <v>21.02.05.01</v>
          </cell>
          <cell r="B45" t="str">
            <v>TRANSPORTE DE REFERENCIA DE NIVEL ATRAVES NIVELAMENTO GEOMETRICO CLASSE IN.    </v>
          </cell>
          <cell r="C45" t="str">
            <v>km</v>
          </cell>
          <cell r="D45">
            <v>1331.94</v>
          </cell>
        </row>
        <row r="46">
          <cell r="A46" t="str">
            <v>21.02.06.01</v>
          </cell>
          <cell r="B46" t="str">
            <v>LEV. PLANIALTIMETRICO E CADASTRAL, POLIGONAL CLASSE II PAC ESC. 1:500 ATE 1 HA.</v>
          </cell>
          <cell r="C46" t="str">
            <v>un</v>
          </cell>
          <cell r="D46">
            <v>4507.18</v>
          </cell>
        </row>
        <row r="47">
          <cell r="A47" t="str">
            <v>21.02.06.02</v>
          </cell>
          <cell r="B47" t="str">
            <v>LEV. PLANIALTIMETRICO E CADASTRAL, POLIGONAL CLASSE II PAC ESC. 1:1000 ATE 1HA.</v>
          </cell>
          <cell r="C47" t="str">
            <v>un</v>
          </cell>
          <cell r="D47">
            <v>4149.87</v>
          </cell>
        </row>
        <row r="48">
          <cell r="A48" t="str">
            <v>21.02.07.01</v>
          </cell>
          <cell r="B48" t="str">
            <v>LEV. PLANIALTIMETRICO E CADASTRAL, POLIGONAL CLASSE II PAC ESC. 1:500 ALEM 1HA.</v>
          </cell>
          <cell r="C48" t="str">
            <v>ha</v>
          </cell>
          <cell r="D48">
            <v>3774.22</v>
          </cell>
        </row>
        <row r="49">
          <cell r="A49" t="str">
            <v>21.02.07.02</v>
          </cell>
          <cell r="B49" t="str">
            <v>LEV. PLANIALTIMETRICO E CADASTRAL, POLIGONAL CLASSE II PAC ESC.1:1000 ALEM 1HA </v>
          </cell>
          <cell r="C49" t="str">
            <v>ha</v>
          </cell>
          <cell r="D49">
            <v>3517.84</v>
          </cell>
        </row>
        <row r="50">
          <cell r="A50" t="str">
            <v>21.02.08.01</v>
          </cell>
          <cell r="B50" t="str">
            <v>LEV. PLANIALTIMETRICO DE FAVELAS COM AREA ATE 2000 M2 C/POLIG. AUXILIAR        </v>
          </cell>
          <cell r="C50" t="str">
            <v>un</v>
          </cell>
          <cell r="D50">
            <v>7720.69</v>
          </cell>
        </row>
        <row r="51">
          <cell r="A51" t="str">
            <v>21.02.09.01</v>
          </cell>
          <cell r="B51" t="str">
            <v>LEV. PLANIALTIMETRICO DE FAVELAS COM AREA ALEM 2000 M2 C/POLIG.AUXILIAR        </v>
          </cell>
          <cell r="C51" t="str">
            <v>m2</v>
          </cell>
          <cell r="D51">
            <v>2.88</v>
          </cell>
        </row>
        <row r="52">
          <cell r="A52" t="str">
            <v>21.02.10.01</v>
          </cell>
          <cell r="B52" t="str">
            <v>LEV. PLANIALT. SECOES TRANSV. A PARTIR DE LINHA BASE EXISTENTE NIV. GEOMETRICO.</v>
          </cell>
          <cell r="C52" t="str">
            <v>m</v>
          </cell>
          <cell r="D52">
            <v>4.82</v>
          </cell>
        </row>
        <row r="53">
          <cell r="A53" t="str">
            <v>21.02.11.01</v>
          </cell>
          <cell r="B53" t="str">
            <v>LEVANT. PLANIALTIMETRICO CADASTRAL FAIXAS ATE 30M CLASSE II PAC DA NBR 13.133  </v>
          </cell>
          <cell r="C53" t="str">
            <v>km</v>
          </cell>
          <cell r="D53">
            <v>8003.45</v>
          </cell>
        </row>
        <row r="54">
          <cell r="A54" t="str">
            <v>21.02.12.01</v>
          </cell>
          <cell r="B54" t="str">
            <v>LEVANT. PLANIALTIMETRICO CADASTRAL FAIXAS DE 30 A 60 M CLASSE II PAC NBR 13.133</v>
          </cell>
          <cell r="C54" t="str">
            <v>km</v>
          </cell>
          <cell r="D54">
            <v>11777.02</v>
          </cell>
        </row>
        <row r="55">
          <cell r="A55" t="str">
            <v>21.02.13.01</v>
          </cell>
          <cell r="B55" t="str">
            <v>LEVANT. PLANIALTIMETRICO CADASTRAL FAIXAS ALEM 60M CLASSE II PAC DA NBR 13.133 </v>
          </cell>
          <cell r="C55" t="str">
            <v>ha</v>
          </cell>
          <cell r="D55">
            <v>3279.15</v>
          </cell>
        </row>
        <row r="56">
          <cell r="A56" t="str">
            <v>21.02.14.01</v>
          </cell>
          <cell r="B56" t="str">
            <v>MATERIALIZACAO DE LINHA BASE PROJETADA C/ ESTAQUEAMENTO DE 20 EM 20 M.         </v>
          </cell>
          <cell r="C56" t="str">
            <v>m</v>
          </cell>
          <cell r="D56">
            <v>4.35</v>
          </cell>
        </row>
        <row r="57">
          <cell r="A57" t="str">
            <v>21.02.15.01</v>
          </cell>
          <cell r="B57" t="str">
            <v>IMPL. E CADASTRO PLANIALT. LINHA BASE VIA EXISTENTE ESTAQUEAMENTO DE 20 EM 20 M</v>
          </cell>
          <cell r="C57" t="str">
            <v>km</v>
          </cell>
          <cell r="D57">
            <v>2689.86</v>
          </cell>
        </row>
        <row r="58">
          <cell r="A58" t="str">
            <v>21.02.16.01</v>
          </cell>
          <cell r="B58" t="str">
            <v>CADASTRO DE PVA, PVE, BL E TL                                                  </v>
          </cell>
          <cell r="C58" t="str">
            <v>un</v>
          </cell>
          <cell r="D58">
            <v>204.12</v>
          </cell>
        </row>
        <row r="59">
          <cell r="A59" t="str">
            <v>21.02.17.01</v>
          </cell>
          <cell r="B59" t="str">
            <v>CADASTRO DE OBRA DE ARTE CORRENTE (GALERIA E BUEIRO) E INTERFERENCIAS          </v>
          </cell>
          <cell r="C59" t="str">
            <v>m</v>
          </cell>
          <cell r="D59">
            <v>7.06</v>
          </cell>
        </row>
        <row r="60">
          <cell r="A60" t="str">
            <v>21.02.18.01</v>
          </cell>
          <cell r="B60" t="str">
            <v>LEV.CAD.ESTRUT. EM CONCRETO, PONTES E VIADUTOS, DETALHADO PECAS ESTRUTURAIS    </v>
          </cell>
          <cell r="C60" t="str">
            <v>tramo</v>
          </cell>
          <cell r="D60">
            <v>2153.94</v>
          </cell>
        </row>
        <row r="61">
          <cell r="A61" t="str">
            <v>21.02.19.01</v>
          </cell>
          <cell r="B61" t="str">
            <v>CADASTRO DE PROPRIEDADE PARA DESAPROPRIACAO URBANA.                            </v>
          </cell>
          <cell r="C61" t="str">
            <v>un</v>
          </cell>
          <cell r="D61">
            <v>1902.8</v>
          </cell>
        </row>
        <row r="62">
          <cell r="A62" t="str">
            <v>21.02.20.01</v>
          </cell>
          <cell r="B62" t="str">
            <v>CADASTRO DE PROPRIEDADE PARA DESAPROPRIACAO RURAL ATE 5000 M2.                 </v>
          </cell>
          <cell r="C62" t="str">
            <v>un</v>
          </cell>
          <cell r="D62">
            <v>2879.28</v>
          </cell>
        </row>
        <row r="63">
          <cell r="A63" t="str">
            <v>21.02.20.02</v>
          </cell>
          <cell r="B63" t="str">
            <v>CADASTRO DE PROPRIEDADE PARA DESAPROPRIACAO RURAL ALEM 5000 M2.                </v>
          </cell>
          <cell r="C63" t="str">
            <v>un</v>
          </cell>
          <cell r="D63">
            <v>7023.29</v>
          </cell>
        </row>
        <row r="64">
          <cell r="A64" t="str">
            <v>21.02.21.01</v>
          </cell>
          <cell r="B64" t="str">
            <v>ABERTURA DE PICADA COM LARGURA SUFICIENTE PARA LEVANTAMENTO TOPOGRAFICO.       </v>
          </cell>
          <cell r="C64" t="str">
            <v>m</v>
          </cell>
          <cell r="D64">
            <v>2.54</v>
          </cell>
        </row>
        <row r="65">
          <cell r="A65" t="str">
            <v>21.02.22.01</v>
          </cell>
          <cell r="B65" t="str">
            <v>LEVANTAMENTO DE SECOES TOPOBATIMETRICOS.                                       </v>
          </cell>
          <cell r="C65" t="str">
            <v>m</v>
          </cell>
          <cell r="D65">
            <v>9.15</v>
          </cell>
        </row>
        <row r="66">
          <cell r="A66" t="str">
            <v>21.02.22.02</v>
          </cell>
          <cell r="B66" t="str">
            <v>LEVANTAMENTO TOPOBATIMETRICO, MODO CONTINUO COM ECOBATIMETRO, POSIC.COM GPS    </v>
          </cell>
          <cell r="C66" t="str">
            <v>m</v>
          </cell>
          <cell r="D66">
            <v>14.25</v>
          </cell>
        </row>
        <row r="67">
          <cell r="A67" t="str">
            <v>21.02.23.01</v>
          </cell>
          <cell r="B67" t="str">
            <v>LEVANTAMENTO DE BATIMETRIA ESPECIAL                                            </v>
          </cell>
          <cell r="C67" t="str">
            <v>equipe.dia</v>
          </cell>
          <cell r="D67">
            <v>4585.11</v>
          </cell>
        </row>
        <row r="68">
          <cell r="A68" t="str">
            <v>21.02.24.01</v>
          </cell>
          <cell r="B68" t="str">
            <v>FORN. EQUIP.TOP., 1 TECN., 2 AUX., 1 NIVEL. C/ NIVEL AUT. ESTACAO TOTAL E VEIC.</v>
          </cell>
          <cell r="C68" t="str">
            <v>equipe.mes</v>
          </cell>
          <cell r="D68">
            <v>48177.17</v>
          </cell>
        </row>
        <row r="69">
          <cell r="A69" t="str">
            <v>21.02.25.01</v>
          </cell>
          <cell r="B69" t="str">
            <v>MARC.CONC. TRONCO PIR. DE 10X10CM T/ 30X30CM B/ 40CM H, PINO/CHAPA COLADA TOPO </v>
          </cell>
          <cell r="C69" t="str">
            <v>un</v>
          </cell>
          <cell r="D69">
            <v>107.28</v>
          </cell>
        </row>
        <row r="70">
          <cell r="A70" t="str">
            <v>21.02.26.01</v>
          </cell>
          <cell r="B70" t="str">
            <v>MOBILIZACAO / DESMOBILIZACAO - DE EQUIPE E EQUIP. DE TOPOGRAFIA A 50 E 150KM   </v>
          </cell>
          <cell r="C70" t="str">
            <v>un</v>
          </cell>
          <cell r="D70">
            <v>1101.9</v>
          </cell>
        </row>
        <row r="71">
          <cell r="A71" t="str">
            <v>21.02.26.02</v>
          </cell>
          <cell r="B71" t="str">
            <v>MOBILIZACAO / DESMOBILIZACAO - EQUIPE E EQUIP. DE TOPOGRAFIA ENTRE 151E300KM   </v>
          </cell>
          <cell r="C71" t="str">
            <v>un</v>
          </cell>
          <cell r="D71">
            <v>1695.33</v>
          </cell>
        </row>
        <row r="72">
          <cell r="A72" t="str">
            <v>21.02.26.03</v>
          </cell>
          <cell r="B72" t="str">
            <v>MOBILIZACAO / DESMOBILIZACAO - EQUIPE E EQUIP. TOPOGRAFIA ENTRE 301E600KM      </v>
          </cell>
          <cell r="C72" t="str">
            <v>un</v>
          </cell>
          <cell r="D72">
            <v>2713.95</v>
          </cell>
        </row>
        <row r="73">
          <cell r="A73" t="str">
            <v>21.02.27.01</v>
          </cell>
          <cell r="B73" t="str">
            <v>MOBILIZACAO DE AERONAVE DENTRO DO ESTADO.                                      </v>
          </cell>
          <cell r="C73" t="str">
            <v>global</v>
          </cell>
          <cell r="D73">
            <v>37344.28</v>
          </cell>
        </row>
        <row r="74">
          <cell r="A74" t="str">
            <v>21.02.28.01</v>
          </cell>
          <cell r="B74" t="str">
            <v>COBERTURA FOTOGRAFICA POR AREA FOTOGRAFADA, VOO NA ESCALA 1:20.000             </v>
          </cell>
          <cell r="C74" t="str">
            <v>km2</v>
          </cell>
          <cell r="D74">
            <v>1299.29</v>
          </cell>
        </row>
        <row r="75">
          <cell r="A75" t="str">
            <v>21.02.28.02</v>
          </cell>
          <cell r="B75" t="str">
            <v>COBERTURA FOTOGRAFICA POR AREA FOTOGRAFADA, VOO NA ESCALA 1:5.000              </v>
          </cell>
          <cell r="C75" t="str">
            <v>km2</v>
          </cell>
          <cell r="D75">
            <v>3716.73</v>
          </cell>
        </row>
        <row r="76">
          <cell r="A76" t="str">
            <v>21.02.29.01</v>
          </cell>
          <cell r="B76" t="str">
            <v>REVELACAO DE FOTOS AEREAS INCLUSIVE ARQUIVO DIGITAL E FOTOINDICE.              </v>
          </cell>
          <cell r="C76" t="str">
            <v>un</v>
          </cell>
          <cell r="D76">
            <v>255.08</v>
          </cell>
        </row>
        <row r="77">
          <cell r="A77" t="str">
            <v>21.02.30.01</v>
          </cell>
          <cell r="B77" t="str">
            <v>RESTITUICAO VOO AEROFOTOGRAMETRICO ESC. ATE 5X SUPERIOR AO DO VOO, ESC.1:5.000 </v>
          </cell>
          <cell r="C77" t="str">
            <v>km2</v>
          </cell>
          <cell r="D77">
            <v>8855.18</v>
          </cell>
        </row>
        <row r="78">
          <cell r="A78" t="str">
            <v>21.02.30.02</v>
          </cell>
          <cell r="B78" t="str">
            <v>RESTITUICAO VOO AEROFOTOGRAMETRICO ESC. ATE 5X SUPERIOR AO DO VOO, ESC. 1:1.000</v>
          </cell>
          <cell r="C78" t="str">
            <v>km2</v>
          </cell>
          <cell r="D78">
            <v>42442.26</v>
          </cell>
        </row>
        <row r="79">
          <cell r="A79" t="str">
            <v>21.02.31.01</v>
          </cell>
          <cell r="B79" t="str">
            <v>ORTOFOTOCARTA VOO AEROFOTOGRAMETRICO ESC. ATE 5X SUPERIOR AO DO VOO, ESC.1:5000</v>
          </cell>
          <cell r="C79" t="str">
            <v>km2</v>
          </cell>
          <cell r="D79">
            <v>1796.12</v>
          </cell>
        </row>
        <row r="80">
          <cell r="A80" t="str">
            <v>21.02.31.02</v>
          </cell>
          <cell r="B80" t="str">
            <v>ORTOFOTOCARTA VOO AEROFOTOGRAMETRICO ESC. ATE 5X SUPERIOR AO DO VOO, ESC.1:1000</v>
          </cell>
          <cell r="C80" t="str">
            <v>km2</v>
          </cell>
          <cell r="D80">
            <v>20580.6</v>
          </cell>
        </row>
        <row r="81">
          <cell r="A81" t="str">
            <v>21.02.32.01</v>
          </cell>
          <cell r="B81" t="str">
            <v>APOIO CAMPO AEROF. DETERM. NUM. DE PONTOS P/ RESIST. EM ESC. ATE 5X MAIOR.     </v>
          </cell>
          <cell r="C81" t="str">
            <v>km2</v>
          </cell>
          <cell r="D81">
            <v>2954.56</v>
          </cell>
        </row>
        <row r="82">
          <cell r="A82" t="str">
            <v>21.02.33.01</v>
          </cell>
          <cell r="B82" t="str">
            <v>AVALIACAO MERCADOLOGICA PARA FINS DE DESAPROPRIACAO - URBANA                   </v>
          </cell>
          <cell r="C82" t="str">
            <v>un</v>
          </cell>
          <cell r="D82">
            <v>2162.53</v>
          </cell>
        </row>
        <row r="83">
          <cell r="A83" t="str">
            <v>21.02.33.02</v>
          </cell>
          <cell r="B83" t="str">
            <v>AVALIACAO MERCADOLOGICA PARA FINS DE DESAPROPRIACAO - RURAL                    </v>
          </cell>
          <cell r="C83" t="str">
            <v>un</v>
          </cell>
          <cell r="D83">
            <v>3306.56</v>
          </cell>
        </row>
        <row r="84">
          <cell r="A84" t="str">
            <v>21.03.01</v>
          </cell>
          <cell r="B84" t="str">
            <v>REMOCAO CERCA ARAME,INCL.TRANSPORTE                                            </v>
          </cell>
          <cell r="C84" t="str">
            <v>m</v>
          </cell>
          <cell r="D84">
            <v>11.25</v>
          </cell>
        </row>
        <row r="85">
          <cell r="A85" t="str">
            <v>21.03.02</v>
          </cell>
          <cell r="B85" t="str">
            <v>REMOCAO DE DEFENSA METALICA SIMPLES                                            </v>
          </cell>
          <cell r="C85" t="str">
            <v>m</v>
          </cell>
          <cell r="D85">
            <v>40.79</v>
          </cell>
        </row>
        <row r="86">
          <cell r="A86" t="str">
            <v>21.03.03</v>
          </cell>
          <cell r="B86" t="str">
            <v>REMOCAO DE DEFENSA METALICA DUPLA                                              </v>
          </cell>
          <cell r="C86" t="str">
            <v>m</v>
          </cell>
          <cell r="D86">
            <v>57.11</v>
          </cell>
        </row>
        <row r="87">
          <cell r="A87" t="str">
            <v>21.03.04</v>
          </cell>
          <cell r="B87" t="str">
            <v>REMOCAO DEFENSA MET.SIMPLES P/ REINST.                                         </v>
          </cell>
          <cell r="C87" t="str">
            <v>m</v>
          </cell>
          <cell r="D87">
            <v>106.39</v>
          </cell>
        </row>
        <row r="88">
          <cell r="A88" t="str">
            <v>21.03.05</v>
          </cell>
          <cell r="B88" t="str">
            <v>REMOCAO DEFENSA METALICA DUPLA P/ REINST                                       </v>
          </cell>
          <cell r="C88" t="str">
            <v>m</v>
          </cell>
          <cell r="D88">
            <v>127.67</v>
          </cell>
        </row>
        <row r="89">
          <cell r="A89" t="str">
            <v>21.03.06</v>
          </cell>
          <cell r="B89" t="str">
            <v>REMOCAO CANALIZACAO D&gt;=0,60M                                                   </v>
          </cell>
          <cell r="C89" t="str">
            <v>m</v>
          </cell>
          <cell r="D89">
            <v>76.79</v>
          </cell>
        </row>
        <row r="90">
          <cell r="A90" t="str">
            <v>21.03.07</v>
          </cell>
          <cell r="B90" t="str">
            <v>REMOCAO CANALIZACAO D&lt;0,60M                                                    </v>
          </cell>
          <cell r="C90" t="str">
            <v>m</v>
          </cell>
          <cell r="D90">
            <v>65.82</v>
          </cell>
        </row>
        <row r="91">
          <cell r="A91" t="str">
            <v>21.03.08</v>
          </cell>
          <cell r="B91" t="str">
            <v>REMOCAO E TRANSPORTE DE GUIA PRE-MOLDADA                                       </v>
          </cell>
          <cell r="C91" t="str">
            <v>m</v>
          </cell>
          <cell r="D91">
            <v>16.87</v>
          </cell>
        </row>
        <row r="92">
          <cell r="A92" t="str">
            <v>21.03.09</v>
          </cell>
          <cell r="B92" t="str">
            <v>REMOCAO DE ESTACA DE EUCALIPTO                                                 </v>
          </cell>
          <cell r="C92" t="str">
            <v>m</v>
          </cell>
          <cell r="D92">
            <v>10.46</v>
          </cell>
        </row>
        <row r="93">
          <cell r="A93" t="str">
            <v>21.03.10</v>
          </cell>
          <cell r="B93" t="str">
            <v>REMOCAO DE TACHA REFLETIVA                                                     </v>
          </cell>
          <cell r="C93" t="str">
            <v>un</v>
          </cell>
          <cell r="D93">
            <v>7.01</v>
          </cell>
        </row>
        <row r="94">
          <cell r="A94" t="str">
            <v>21.03.11.01</v>
          </cell>
          <cell r="B94" t="str">
            <v>REMOCAO DE PINTURA ACRIL.  DEMARC.DE VIA POR PROCESSO MANUAL                   </v>
          </cell>
          <cell r="C94" t="str">
            <v>m2</v>
          </cell>
          <cell r="D94">
            <v>49.06</v>
          </cell>
        </row>
        <row r="95">
          <cell r="A95" t="str">
            <v>21.04.01</v>
          </cell>
          <cell r="B95" t="str">
            <v>CERCA DE ARAME FARPADO C/ 4 FIOS                                               </v>
          </cell>
          <cell r="C95" t="str">
            <v>m</v>
          </cell>
          <cell r="D95">
            <v>43.96</v>
          </cell>
        </row>
        <row r="96">
          <cell r="A96" t="str">
            <v>21.04.02</v>
          </cell>
          <cell r="B96" t="str">
            <v>CERCA DE ARAME FARPADO C/ 6 FIOS                                               </v>
          </cell>
          <cell r="C96" t="str">
            <v>m</v>
          </cell>
          <cell r="D96">
            <v>48.99</v>
          </cell>
        </row>
        <row r="97">
          <cell r="A97" t="str">
            <v>21.04.03</v>
          </cell>
          <cell r="B97" t="str">
            <v>CERCA ARAME FARPADO POR REAPROVEITAMENTO                                       </v>
          </cell>
          <cell r="C97" t="str">
            <v>m</v>
          </cell>
          <cell r="D97">
            <v>20.02</v>
          </cell>
        </row>
        <row r="98">
          <cell r="A98" t="str">
            <v>21.05.01</v>
          </cell>
          <cell r="B98" t="str">
            <v>DEMOLICAO DE CONCRETO ARMADO                                                   </v>
          </cell>
          <cell r="C98" t="str">
            <v>m3</v>
          </cell>
          <cell r="D98">
            <v>279.68</v>
          </cell>
        </row>
        <row r="99">
          <cell r="A99" t="str">
            <v>21.05.02</v>
          </cell>
          <cell r="B99" t="str">
            <v>DEMOLICAO DE CONCRETO SIMPLES                                                  </v>
          </cell>
          <cell r="C99" t="str">
            <v>m3</v>
          </cell>
          <cell r="D99">
            <v>148.34</v>
          </cell>
        </row>
        <row r="100">
          <cell r="A100" t="str">
            <v>21.05.04</v>
          </cell>
          <cell r="B100" t="str">
            <v>DEMOLICAO PAV.RIG.INCL.TRANSP. ATE 1 KM                                        </v>
          </cell>
          <cell r="C100" t="str">
            <v>m3</v>
          </cell>
          <cell r="D100">
            <v>150.21</v>
          </cell>
        </row>
        <row r="101">
          <cell r="A101" t="str">
            <v>21.05.05</v>
          </cell>
          <cell r="B101" t="str">
            <v>DEMOLICAO DE EDIFICACAO EM ALVENARIA                                           </v>
          </cell>
          <cell r="C101" t="str">
            <v>m2</v>
          </cell>
          <cell r="D101">
            <v>42.11</v>
          </cell>
        </row>
        <row r="102">
          <cell r="A102" t="str">
            <v>21.05.06</v>
          </cell>
          <cell r="B102" t="str">
            <v>DEMOLICAO DE EDIFICACAO EM MADEIRA                                             </v>
          </cell>
          <cell r="C102" t="str">
            <v>m2</v>
          </cell>
          <cell r="D102">
            <v>16.78</v>
          </cell>
        </row>
        <row r="103">
          <cell r="A103" t="str">
            <v>21.05.07</v>
          </cell>
          <cell r="B103" t="str">
            <v>DEMOLICAO PAVIMENTOFLEXIVEL C/TRANSPORT                                        </v>
          </cell>
          <cell r="C103" t="str">
            <v>m3</v>
          </cell>
          <cell r="D103">
            <v>27.1</v>
          </cell>
        </row>
        <row r="104">
          <cell r="A104" t="str">
            <v>21.07.01</v>
          </cell>
          <cell r="B104" t="str">
            <v>ABERTURA DE POCO DE INSPECAO ATE 1,5M DE PROFUNDIDADE                          </v>
          </cell>
          <cell r="C104" t="str">
            <v>m</v>
          </cell>
          <cell r="D104">
            <v>750</v>
          </cell>
        </row>
        <row r="105">
          <cell r="A105" t="str">
            <v>21.07.02</v>
          </cell>
          <cell r="B105" t="str">
            <v>ENSAIO DE UMIDADE NATURAL                                                      </v>
          </cell>
          <cell r="C105" t="str">
            <v>un</v>
          </cell>
          <cell r="D105">
            <v>35</v>
          </cell>
        </row>
        <row r="106">
          <cell r="A106" t="str">
            <v>21.07.03</v>
          </cell>
          <cell r="B106" t="str">
            <v>ENSAIO DE DENSIDADE NATURAL                                                    </v>
          </cell>
          <cell r="C106" t="str">
            <v>un</v>
          </cell>
          <cell r="D106">
            <v>75</v>
          </cell>
        </row>
        <row r="107">
          <cell r="A107" t="str">
            <v>21.07.04</v>
          </cell>
          <cell r="B107" t="str">
            <v>ANALISE GRANULOMETRICA POR PENEIRAMENTO E SEDIMENTACAO.                        </v>
          </cell>
          <cell r="C107" t="str">
            <v>un</v>
          </cell>
          <cell r="D107">
            <v>195</v>
          </cell>
        </row>
        <row r="108">
          <cell r="A108" t="str">
            <v>21.07.05</v>
          </cell>
          <cell r="B108" t="str">
            <v>ENSAIO DE CBR 5 PONTOS E.N.                                                    </v>
          </cell>
          <cell r="C108" t="str">
            <v>un</v>
          </cell>
          <cell r="D108">
            <v>270</v>
          </cell>
        </row>
        <row r="109">
          <cell r="A109" t="str">
            <v>21.07.06</v>
          </cell>
          <cell r="B109" t="str">
            <v>ENSAIO DE CBR 5 PONTOS E.I.                                                    </v>
          </cell>
          <cell r="C109" t="str">
            <v>un</v>
          </cell>
          <cell r="D109">
            <v>300</v>
          </cell>
        </row>
        <row r="110">
          <cell r="A110" t="str">
            <v>21.07.07</v>
          </cell>
          <cell r="B110" t="str">
            <v>CLASSIFICACAO MCT (PERDA POR IMERSAO E MINI MCV).                              </v>
          </cell>
          <cell r="C110" t="str">
            <v>conjunto</v>
          </cell>
          <cell r="D110">
            <v>380</v>
          </cell>
        </row>
        <row r="111">
          <cell r="A111" t="str">
            <v>21.07.12</v>
          </cell>
          <cell r="B111" t="str">
            <v>CLASSIFICACAO MCT - METODO PASTILHA                                            </v>
          </cell>
          <cell r="C111" t="str">
            <v>un</v>
          </cell>
          <cell r="D111">
            <v>135</v>
          </cell>
        </row>
        <row r="112">
          <cell r="A112" t="str">
            <v>21.07.13</v>
          </cell>
          <cell r="B112" t="str">
            <v>ENSAIO DE CBR 1 PONTO MOLDADO NA UMIDADE OTIMA DE COMPACTACAO (E.N.)           </v>
          </cell>
          <cell r="C112" t="str">
            <v>un</v>
          </cell>
          <cell r="D112">
            <v>220</v>
          </cell>
        </row>
        <row r="113">
          <cell r="A113" t="str">
            <v>21.07.14</v>
          </cell>
          <cell r="B113" t="str">
            <v>ENSAIO DE COMPACTACAO - PROCTOR.                                               </v>
          </cell>
          <cell r="C113" t="str">
            <v>un</v>
          </cell>
          <cell r="D113">
            <v>130</v>
          </cell>
        </row>
        <row r="114">
          <cell r="A114" t="str">
            <v>21.07.15</v>
          </cell>
          <cell r="B114" t="str">
            <v>GRANULOMETRIA POR PENEIRAMENTO SIMPLES (SEM SEDIMENTACAO).                     </v>
          </cell>
          <cell r="C114" t="str">
            <v>un</v>
          </cell>
          <cell r="D114">
            <v>100</v>
          </cell>
        </row>
        <row r="115">
          <cell r="A115" t="str">
            <v>21.08.01</v>
          </cell>
          <cell r="B115" t="str">
            <v>LIMPEZA DE DRENAGEM DA PLATAFORMA                                              </v>
          </cell>
          <cell r="C115" t="str">
            <v>m</v>
          </cell>
          <cell r="D115">
            <v>0.96</v>
          </cell>
        </row>
        <row r="116">
          <cell r="A116" t="str">
            <v>21.08.02</v>
          </cell>
          <cell r="B116" t="str">
            <v>LIMPEZA DE BUEIROS DIAMETRO ATE 80CM                                           </v>
          </cell>
          <cell r="C116" t="str">
            <v>m</v>
          </cell>
          <cell r="D116">
            <v>45.39</v>
          </cell>
        </row>
        <row r="117">
          <cell r="A117" t="str">
            <v>21.08.03</v>
          </cell>
          <cell r="B117" t="str">
            <v>LIMPEZA DE BUEIROS DIAMETRO ATE 100CM                                          </v>
          </cell>
          <cell r="C117" t="str">
            <v>m</v>
          </cell>
          <cell r="D117">
            <v>47.4</v>
          </cell>
        </row>
        <row r="118">
          <cell r="A118" t="str">
            <v>21.08.04</v>
          </cell>
          <cell r="B118" t="str">
            <v>LIMPEZA DE BUEIROS DIAMETRO ATE 120CM                                          </v>
          </cell>
          <cell r="C118" t="str">
            <v>m</v>
          </cell>
          <cell r="D118">
            <v>50.6</v>
          </cell>
        </row>
        <row r="119">
          <cell r="A119" t="str">
            <v>21.08.05</v>
          </cell>
          <cell r="B119" t="str">
            <v>LIMPEZA DE BUEIROS DIAMETRO ATE 150CM                                          </v>
          </cell>
          <cell r="C119" t="str">
            <v>m</v>
          </cell>
          <cell r="D119">
            <v>53.51</v>
          </cell>
        </row>
        <row r="120">
          <cell r="A120" t="str">
            <v>21.08.06</v>
          </cell>
          <cell r="B120" t="str">
            <v>LIMPEZA DE GALERIA                                                             </v>
          </cell>
          <cell r="C120" t="str">
            <v>m</v>
          </cell>
          <cell r="D120">
            <v>47.35</v>
          </cell>
        </row>
        <row r="121">
          <cell r="A121" t="str">
            <v>21.08.08</v>
          </cell>
          <cell r="B121" t="str">
            <v>DEMOLICAO E RETIRADA DE GUARDA-CORPO                                           </v>
          </cell>
          <cell r="C121" t="str">
            <v>m3</v>
          </cell>
          <cell r="D121">
            <v>248.32</v>
          </cell>
        </row>
        <row r="122">
          <cell r="A122" t="str">
            <v>21.08.09</v>
          </cell>
          <cell r="B122" t="str">
            <v>LIMPEZA DE BUEIROS DIAMETRO ATE 60CM                                           </v>
          </cell>
          <cell r="C122" t="str">
            <v>m</v>
          </cell>
          <cell r="D122">
            <v>35.61</v>
          </cell>
        </row>
        <row r="123">
          <cell r="A123" t="str">
            <v>21.08.11</v>
          </cell>
          <cell r="B123" t="str">
            <v>LIMPEZA DE DRENAGEM FORA DA PLATAFORMA                                         </v>
          </cell>
          <cell r="C123" t="str">
            <v>m</v>
          </cell>
          <cell r="D123">
            <v>1.16</v>
          </cell>
        </row>
        <row r="124">
          <cell r="A124" t="str">
            <v>22.01.01</v>
          </cell>
          <cell r="B124" t="str">
            <v>LIMP.TERRENO SEM DESTOCAMENTO DE ARVORES                                       </v>
          </cell>
          <cell r="C124" t="str">
            <v>m2</v>
          </cell>
          <cell r="D124">
            <v>0.26</v>
          </cell>
        </row>
        <row r="125">
          <cell r="A125" t="str">
            <v>22.01.02</v>
          </cell>
          <cell r="B125" t="str">
            <v>LIMP.TERRENO C/DEST.ARV.PERIMETRO&lt;=78CM                                        </v>
          </cell>
          <cell r="C125" t="str">
            <v>m2</v>
          </cell>
          <cell r="D125">
            <v>0.66</v>
          </cell>
        </row>
        <row r="126">
          <cell r="A126" t="str">
            <v>22.01.03</v>
          </cell>
          <cell r="B126" t="str">
            <v>LIMP. MANUAL TERRENO AMONT. DE MATERIAL                                        </v>
          </cell>
          <cell r="C126" t="str">
            <v>m2</v>
          </cell>
          <cell r="D126">
            <v>2.71</v>
          </cell>
        </row>
        <row r="127">
          <cell r="A127" t="str">
            <v>22.01.04</v>
          </cell>
          <cell r="B127" t="str">
            <v>DERRUBADA E DEST.ARV.C/PERIMETRO&gt;78CM                                          </v>
          </cell>
          <cell r="C127" t="str">
            <v>un</v>
          </cell>
          <cell r="D127">
            <v>64.47</v>
          </cell>
        </row>
        <row r="128">
          <cell r="A128" t="str">
            <v>22.01.05</v>
          </cell>
          <cell r="B128" t="str">
            <v>DEST.ARV.COM PERIMETRO MAIOR QUE 78CM                                          </v>
          </cell>
          <cell r="C128" t="str">
            <v>un</v>
          </cell>
          <cell r="D128">
            <v>22.2</v>
          </cell>
        </row>
        <row r="129">
          <cell r="A129" t="str">
            <v>22.01.06</v>
          </cell>
          <cell r="B129" t="str">
            <v>RASPAGEM DO TERRENO                                                            </v>
          </cell>
          <cell r="C129" t="str">
            <v>m2</v>
          </cell>
          <cell r="D129">
            <v>0.63</v>
          </cell>
        </row>
        <row r="130">
          <cell r="A130" t="str">
            <v>22.02.01</v>
          </cell>
          <cell r="B130" t="str">
            <v>ESCAVACAO E CARGA DE MATERIAL DE 1/2A CATEGORIA                                </v>
          </cell>
          <cell r="C130" t="str">
            <v>m3</v>
          </cell>
          <cell r="D130">
            <v>4.48</v>
          </cell>
        </row>
        <row r="131">
          <cell r="A131" t="str">
            <v>22.02.02</v>
          </cell>
          <cell r="B131" t="str">
            <v>ESCAV.CARGA MATERIAL DE 2 CAT. C/ RIPPER                                       </v>
          </cell>
          <cell r="C131" t="str">
            <v>m3</v>
          </cell>
          <cell r="D131">
            <v>5.72</v>
          </cell>
        </row>
        <row r="132">
          <cell r="A132" t="str">
            <v>22.02.03</v>
          </cell>
          <cell r="B132" t="str">
            <v>ESCAV.CARGA MATERIAL 2 CAT.C/EXPLOSIVO                                         </v>
          </cell>
          <cell r="C132" t="str">
            <v>m3</v>
          </cell>
          <cell r="D132">
            <v>18.97</v>
          </cell>
        </row>
        <row r="133">
          <cell r="A133" t="str">
            <v>22.02.04</v>
          </cell>
          <cell r="B133" t="str">
            <v>ESCAVACAO E CARGA MATERIAL  3 CATEGORIA                                        </v>
          </cell>
          <cell r="C133" t="str">
            <v>m3</v>
          </cell>
          <cell r="D133">
            <v>30.15</v>
          </cell>
        </row>
        <row r="134">
          <cell r="A134" t="str">
            <v>22.02.05</v>
          </cell>
          <cell r="B134" t="str">
            <v>ESCAV.CARGA SOLO MOLE SOB LAMINA D´AGUA                                        </v>
          </cell>
          <cell r="C134" t="str">
            <v>m3</v>
          </cell>
          <cell r="D134">
            <v>9.7</v>
          </cell>
        </row>
        <row r="135">
          <cell r="A135" t="str">
            <v>22.02.06</v>
          </cell>
          <cell r="B135" t="str">
            <v>CARGA DE MATERIAL LIMPEZA                                                      </v>
          </cell>
          <cell r="C135" t="str">
            <v>m3</v>
          </cell>
          <cell r="D135">
            <v>2.18</v>
          </cell>
        </row>
        <row r="136">
          <cell r="A136" t="str">
            <v>22.02.07</v>
          </cell>
          <cell r="B136" t="str">
            <v>ESCAV.,CARGA E DESC.MAT.SIL-ARG.NO CORTE                                       </v>
          </cell>
          <cell r="C136" t="str">
            <v>m3</v>
          </cell>
          <cell r="D136">
            <v>4.57</v>
          </cell>
        </row>
        <row r="137">
          <cell r="A137" t="str">
            <v>22.02.08</v>
          </cell>
          <cell r="B137" t="str">
            <v>AQUIS.MAT.ESPAL.CONF.ROLAGEM MAT.SIL.ARG                                       </v>
          </cell>
          <cell r="C137" t="str">
            <v>m3</v>
          </cell>
          <cell r="D137">
            <v>3.62</v>
          </cell>
        </row>
        <row r="138">
          <cell r="A138" t="str">
            <v>22.02.09</v>
          </cell>
          <cell r="B138" t="str">
            <v>ESPALHAMENTO/REGULARIZACAO/COMPACTACAO DE MATERIAL EM BOTA-FORA.               </v>
          </cell>
          <cell r="C138" t="str">
            <v>m3</v>
          </cell>
          <cell r="D138">
            <v>2.12</v>
          </cell>
        </row>
        <row r="139">
          <cell r="A139" t="str">
            <v>22.03.01</v>
          </cell>
          <cell r="B139" t="str">
            <v>TRANSPORTE DE 1/2 CATEGORIA ATE 1 KM                                           </v>
          </cell>
          <cell r="C139" t="str">
            <v>m3*km</v>
          </cell>
          <cell r="D139">
            <v>3.77</v>
          </cell>
        </row>
        <row r="140">
          <cell r="A140" t="str">
            <v>22.03.02</v>
          </cell>
          <cell r="B140" t="str">
            <v>TRANSPORTE DE 1/2 CATEGORIA ATE 2 KM                                           </v>
          </cell>
          <cell r="C140" t="str">
            <v>m3*km</v>
          </cell>
          <cell r="D140">
            <v>2.22</v>
          </cell>
        </row>
        <row r="141">
          <cell r="A141" t="str">
            <v>22.03.03</v>
          </cell>
          <cell r="B141" t="str">
            <v>TRANSPORTE DE 1/2 CATEGORIA ATE 5 KM                                           </v>
          </cell>
          <cell r="C141" t="str">
            <v>m3*km</v>
          </cell>
          <cell r="D141">
            <v>1.72</v>
          </cell>
        </row>
        <row r="142">
          <cell r="A142" t="str">
            <v>22.03.04</v>
          </cell>
          <cell r="B142" t="str">
            <v>TRANSPORTE DE 1/2 CATEGORIA ATE 10 KM                                          </v>
          </cell>
          <cell r="C142" t="str">
            <v>m3*km</v>
          </cell>
          <cell r="D142">
            <v>1.44</v>
          </cell>
        </row>
        <row r="143">
          <cell r="A143" t="str">
            <v>22.03.05</v>
          </cell>
          <cell r="B143" t="str">
            <v>TRANSPORTE DE 1/2 CATEGORIA ATE 15 KM                                          </v>
          </cell>
          <cell r="C143" t="str">
            <v>m3*km</v>
          </cell>
          <cell r="D143">
            <v>1.27</v>
          </cell>
        </row>
        <row r="144">
          <cell r="A144" t="str">
            <v>22.03.06</v>
          </cell>
          <cell r="B144" t="str">
            <v>TRANSPORTE DE 1/2 CATEGORIA ALEM DE 15KM                                       </v>
          </cell>
          <cell r="C144" t="str">
            <v>m3*km</v>
          </cell>
          <cell r="D144">
            <v>1</v>
          </cell>
        </row>
        <row r="145">
          <cell r="A145" t="str">
            <v>22.03.07</v>
          </cell>
          <cell r="B145" t="str">
            <v>TRANSPORTE DE 3 CATEGORIA ATE 1 KM                                             </v>
          </cell>
          <cell r="C145" t="str">
            <v>m3*km</v>
          </cell>
          <cell r="D145">
            <v>4.67</v>
          </cell>
        </row>
        <row r="146">
          <cell r="A146" t="str">
            <v>22.03.08</v>
          </cell>
          <cell r="B146" t="str">
            <v>TRANSPORTE DE 3 CATEGORIA ALEM 1 KM                                            </v>
          </cell>
          <cell r="C146" t="str">
            <v>m3*km</v>
          </cell>
          <cell r="D146">
            <v>3.41</v>
          </cell>
        </row>
        <row r="147">
          <cell r="A147" t="str">
            <v>22.03.09</v>
          </cell>
          <cell r="B147" t="str">
            <v>TRANSPORTE DE SOLO MOLE ATE 2 KM                                               </v>
          </cell>
          <cell r="C147" t="str">
            <v>m3*km</v>
          </cell>
          <cell r="D147">
            <v>3.53</v>
          </cell>
        </row>
        <row r="148">
          <cell r="A148" t="str">
            <v>22.03.10</v>
          </cell>
          <cell r="B148" t="str">
            <v>TRANSPORTE DE SOLO MOLE ALEM 2 KM                                              </v>
          </cell>
          <cell r="C148" t="str">
            <v>m3*km</v>
          </cell>
          <cell r="D148">
            <v>2.43</v>
          </cell>
        </row>
        <row r="149">
          <cell r="A149" t="str">
            <v>22.03.11</v>
          </cell>
          <cell r="B149" t="str">
            <v>TRANSPORTE MATERIAL DE LIMPEZA ATE 1 KM                                        </v>
          </cell>
          <cell r="C149" t="str">
            <v>m3*km</v>
          </cell>
          <cell r="D149">
            <v>4.03</v>
          </cell>
        </row>
        <row r="150">
          <cell r="A150" t="str">
            <v>22.03.12</v>
          </cell>
          <cell r="B150" t="str">
            <v>TRANSPORTE MATERIAL DE LIMP.ALEM DE 1 KM                                       </v>
          </cell>
          <cell r="C150" t="str">
            <v>m3*km</v>
          </cell>
          <cell r="D150">
            <v>2.52</v>
          </cell>
        </row>
        <row r="151">
          <cell r="A151" t="str">
            <v>22.04.01</v>
          </cell>
          <cell r="B151" t="str">
            <v>COMPACTACAO DE ATERRO MAIOR/IGUAL 95% PS                                       </v>
          </cell>
          <cell r="C151" t="str">
            <v>m3</v>
          </cell>
          <cell r="D151">
            <v>2.86</v>
          </cell>
        </row>
        <row r="152">
          <cell r="A152" t="str">
            <v>22.04.02</v>
          </cell>
          <cell r="B152" t="str">
            <v>RETALUDAMENTO MANUAL                                                           </v>
          </cell>
          <cell r="C152" t="str">
            <v>m3</v>
          </cell>
          <cell r="D152">
            <v>120.57</v>
          </cell>
        </row>
        <row r="153">
          <cell r="A153" t="str">
            <v>22.06.01</v>
          </cell>
          <cell r="B153" t="str">
            <v>FUNDACAO DE ATERRO C/AREIA LAVADA                                              </v>
          </cell>
          <cell r="C153" t="str">
            <v>m3</v>
          </cell>
          <cell r="D153">
            <v>138.42</v>
          </cell>
        </row>
        <row r="154">
          <cell r="A154" t="str">
            <v>22.06.04</v>
          </cell>
          <cell r="B154" t="str">
            <v>FUNDACAO DE ATERRO C/PED.RACHAO                                                </v>
          </cell>
          <cell r="C154" t="str">
            <v>m3</v>
          </cell>
          <cell r="D154">
            <v>98.58</v>
          </cell>
        </row>
        <row r="155">
          <cell r="A155" t="str">
            <v>22.06.05</v>
          </cell>
          <cell r="B155" t="str">
            <v>ESPALH.ADENS.MATERIAL DE FUND.DE ATERRO                                        </v>
          </cell>
          <cell r="C155" t="str">
            <v>m3</v>
          </cell>
          <cell r="D155">
            <v>2.12</v>
          </cell>
        </row>
        <row r="156">
          <cell r="A156" t="str">
            <v>22.07.01</v>
          </cell>
          <cell r="B156" t="str">
            <v>VALETA DE PROTECAO MANUAL                                                      </v>
          </cell>
          <cell r="C156" t="str">
            <v>m</v>
          </cell>
          <cell r="D156">
            <v>6.46</v>
          </cell>
        </row>
        <row r="157">
          <cell r="A157" t="str">
            <v>22.08.01</v>
          </cell>
          <cell r="B157" t="str">
            <v>GEOGRELHA POLIETILENO RESIST. TRANSV. 5 KN/M - RESIST. LONGIT. 30 KN/M         </v>
          </cell>
          <cell r="C157" t="str">
            <v>m2</v>
          </cell>
          <cell r="D157">
            <v>18.86</v>
          </cell>
        </row>
        <row r="158">
          <cell r="A158" t="str">
            <v>22.08.02</v>
          </cell>
          <cell r="B158" t="str">
            <v>GEOGRELHA POLIETILENO RESIST. TRANSV. 5 KN/M - RESIST. LONGIT. 50 KN/M         </v>
          </cell>
          <cell r="C158" t="str">
            <v>m2</v>
          </cell>
          <cell r="D158">
            <v>21.62</v>
          </cell>
        </row>
        <row r="159">
          <cell r="A159" t="str">
            <v>22.08.03</v>
          </cell>
          <cell r="B159" t="str">
            <v>GEOGRELHA POLIETILENO RESIST. TRANSV. 5 KN/M - RESIST. LONGIT. 80 KN/M         </v>
          </cell>
          <cell r="C159" t="str">
            <v>m2</v>
          </cell>
          <cell r="D159">
            <v>24.4</v>
          </cell>
        </row>
        <row r="160">
          <cell r="A160" t="str">
            <v>22.08.04</v>
          </cell>
          <cell r="B160" t="str">
            <v>GEOGRELHA POLIETILENO RESIST. TRANSV. 5 KN/M - RESIST. LONGIT. 100 KN/M        </v>
          </cell>
          <cell r="C160" t="str">
            <v>m2</v>
          </cell>
          <cell r="D160">
            <v>27.15</v>
          </cell>
        </row>
        <row r="161">
          <cell r="A161" t="str">
            <v>22.08.05</v>
          </cell>
          <cell r="B161" t="str">
            <v>GEOGRELHA POLIETILENO RESIST. TRANSV. 5 KN/M - RESIST. LONGIT. 150 KN/M        </v>
          </cell>
          <cell r="C161" t="str">
            <v>m2</v>
          </cell>
          <cell r="D161">
            <v>31.28</v>
          </cell>
        </row>
        <row r="162">
          <cell r="A162" t="str">
            <v>22.08.06</v>
          </cell>
          <cell r="B162" t="str">
            <v>GEOGRELHA POLIETILENO RESIST. TRANSV. 5 KN/M - RESIST. LONGIT. 200 KN/M        </v>
          </cell>
          <cell r="C162" t="str">
            <v>m2</v>
          </cell>
          <cell r="D162">
            <v>34.78</v>
          </cell>
        </row>
        <row r="163">
          <cell r="A163" t="str">
            <v>22.08.07</v>
          </cell>
          <cell r="B163" t="str">
            <v>GEOGRELHA POLIETILENO RESIST. TRANSV. 15 KN/M - RESIST. LONGIT. 30 KN/M        </v>
          </cell>
          <cell r="C163" t="str">
            <v>m2</v>
          </cell>
          <cell r="D163">
            <v>19.92</v>
          </cell>
        </row>
        <row r="164">
          <cell r="A164" t="str">
            <v>22.08.08</v>
          </cell>
          <cell r="B164" t="str">
            <v>GEOGRELHA POLIETILENO RESIST. TRANSV. 15 KN/M - RESIST. LONGIT. 50 KN/M        </v>
          </cell>
          <cell r="C164" t="str">
            <v>m2</v>
          </cell>
          <cell r="D164">
            <v>22.85</v>
          </cell>
        </row>
        <row r="165">
          <cell r="A165" t="str">
            <v>22.08.09</v>
          </cell>
          <cell r="B165" t="str">
            <v>GEOGRELHA POLIETILENO RESIST. TRANSV. 15 KN/M - RESIST. LONGIT. 80 KN/M.       </v>
          </cell>
          <cell r="C165" t="str">
            <v>m2</v>
          </cell>
          <cell r="D165">
            <v>25.76</v>
          </cell>
        </row>
        <row r="166">
          <cell r="A166" t="str">
            <v>22.08.10</v>
          </cell>
          <cell r="B166" t="str">
            <v>GEOGRELHA POLIETILENO RESIST. TRANSV. 15 KN/M - RESIST. LONGIT. 100 KN/M.      </v>
          </cell>
          <cell r="C166" t="str">
            <v>m2</v>
          </cell>
          <cell r="D166">
            <v>28.69</v>
          </cell>
        </row>
        <row r="167">
          <cell r="A167" t="str">
            <v>22.08.11</v>
          </cell>
          <cell r="B167" t="str">
            <v>GEOGRELHA POLIETILENO RESIST. TRANSV. 15 KN/M - RESIST. LONGIT. 150 KN/M.      </v>
          </cell>
          <cell r="C167" t="str">
            <v>m2</v>
          </cell>
          <cell r="D167">
            <v>33.08</v>
          </cell>
        </row>
        <row r="168">
          <cell r="A168" t="str">
            <v>22.08.12</v>
          </cell>
          <cell r="B168" t="str">
            <v>GEOGRELHA POLIETILENO RESIST. TRANSV. 15 KN/M - RESIST. LONGIT. 200 KN/M.      </v>
          </cell>
          <cell r="C168" t="str">
            <v>m2</v>
          </cell>
          <cell r="D168">
            <v>36.73</v>
          </cell>
        </row>
        <row r="169">
          <cell r="A169" t="str">
            <v>22.08.13</v>
          </cell>
          <cell r="B169" t="str">
            <v>GEOGRELHA POLIETILENO RESIST. TRANSV. 20 KN/M - RESIST. LONGIT. 30 KN/M.       </v>
          </cell>
          <cell r="C169" t="str">
            <v>m2</v>
          </cell>
          <cell r="D169">
            <v>20.98</v>
          </cell>
        </row>
        <row r="170">
          <cell r="A170" t="str">
            <v>22.08.14</v>
          </cell>
          <cell r="B170" t="str">
            <v>GEOGRELHA POLIETILENO RESIST. TRANSV. 20 KN/M - RESIST. LONGIT. 50 KN/M.       </v>
          </cell>
          <cell r="C170" t="str">
            <v>m2</v>
          </cell>
          <cell r="D170">
            <v>24.08</v>
          </cell>
        </row>
        <row r="171">
          <cell r="A171" t="str">
            <v>22.08.15</v>
          </cell>
          <cell r="B171" t="str">
            <v>GEOGRELHA POLIETILENO RESIST. TRANSV. 20 KN/M - RESIST. LONGIT. 80 KN/M.       </v>
          </cell>
          <cell r="C171" t="str">
            <v>m2</v>
          </cell>
          <cell r="D171">
            <v>27.15</v>
          </cell>
        </row>
        <row r="172">
          <cell r="A172" t="str">
            <v>22.08.16</v>
          </cell>
          <cell r="B172" t="str">
            <v>GEOGRELHA POLIETILENO RESIST. TRANSV. 20 KN/M - RESIST. LONGIT. 100 KN/M.      </v>
          </cell>
          <cell r="C172" t="str">
            <v>m2</v>
          </cell>
          <cell r="D172">
            <v>30.23</v>
          </cell>
        </row>
        <row r="173">
          <cell r="A173" t="str">
            <v>22.08.17</v>
          </cell>
          <cell r="B173" t="str">
            <v>GEOGRELHA POLIETILENO RESIST. TRANSV. 20 KN/M - RESIST. LONGIT. 150 KN/M.      </v>
          </cell>
          <cell r="C173" t="str">
            <v>m2</v>
          </cell>
          <cell r="D173">
            <v>34.86</v>
          </cell>
        </row>
        <row r="174">
          <cell r="A174" t="str">
            <v>22.08.18</v>
          </cell>
          <cell r="B174" t="str">
            <v>GEOGRELHA POLIETILENO RESIST. TRANSV. 20 KN/M - RESIST. LONGIT. 200 KN/M.      </v>
          </cell>
          <cell r="C174" t="str">
            <v>m2</v>
          </cell>
          <cell r="D174">
            <v>38.75</v>
          </cell>
        </row>
        <row r="175">
          <cell r="A175" t="str">
            <v>22.08.19</v>
          </cell>
          <cell r="B175" t="str">
            <v>GEOGRELHA POLIETILENO RESIST. TRANSV. 30 KN/M - RESIST. LONGIT. 30 KN/M.       </v>
          </cell>
          <cell r="C175" t="str">
            <v>m2</v>
          </cell>
          <cell r="D175">
            <v>22.04</v>
          </cell>
        </row>
        <row r="176">
          <cell r="A176" t="str">
            <v>22.08.20</v>
          </cell>
          <cell r="B176" t="str">
            <v>GEOGRELHA POLIETILENO RESIST. TRANSV. 30 KN/M - RESIST. LONGIT. 50 KN/M.       </v>
          </cell>
          <cell r="C176" t="str">
            <v>m2</v>
          </cell>
          <cell r="D176">
            <v>25.29</v>
          </cell>
        </row>
        <row r="177">
          <cell r="A177" t="str">
            <v>22.08.21</v>
          </cell>
          <cell r="B177" t="str">
            <v>GEOGRELHA POLIETILENO RESIST. TRANSV. 30 KN/M - RESIST. LONGIT. 80 KN/M.       </v>
          </cell>
          <cell r="C177" t="str">
            <v>m2</v>
          </cell>
          <cell r="D177">
            <v>28.53</v>
          </cell>
        </row>
        <row r="178">
          <cell r="A178" t="str">
            <v>22.08.22</v>
          </cell>
          <cell r="B178" t="str">
            <v>GEOGRELHA POLIETILENO RESIST. TRANSV. 30 KN/M - RESIST. LONGIT. 100 KN/M.      </v>
          </cell>
          <cell r="C178" t="str">
            <v>m2</v>
          </cell>
          <cell r="D178">
            <v>31.78</v>
          </cell>
        </row>
        <row r="179">
          <cell r="A179" t="str">
            <v>22.08.23</v>
          </cell>
          <cell r="B179" t="str">
            <v>GEOGRELHA POLIETILENO RESIST. TRANSV. 30 KN/M - RESIST. LONGIT. 150 KN/M.      </v>
          </cell>
          <cell r="C179" t="str">
            <v>m2</v>
          </cell>
          <cell r="D179">
            <v>36.64</v>
          </cell>
        </row>
        <row r="180">
          <cell r="A180" t="str">
            <v>22.08.24</v>
          </cell>
          <cell r="B180" t="str">
            <v>GEOGRELHA POLIETILENO RESIST. TRANSV. 30 KN/M - RESIST. LONGIT. 200 KN/M.      </v>
          </cell>
          <cell r="C180" t="str">
            <v>m2</v>
          </cell>
          <cell r="D180">
            <v>40.71</v>
          </cell>
        </row>
        <row r="181">
          <cell r="A181" t="str">
            <v>22.08.25</v>
          </cell>
          <cell r="B181" t="str">
            <v>GEOGRELHA POLIETILENO RESIST. TRANSV. 50 KN/M - RESIST. LONGIT. 50 KN/M        </v>
          </cell>
          <cell r="C181" t="str">
            <v>m2</v>
          </cell>
          <cell r="D181">
            <v>28.94</v>
          </cell>
        </row>
        <row r="182">
          <cell r="A182" t="str">
            <v>22.08.26</v>
          </cell>
          <cell r="B182" t="str">
            <v>GEOGRELHA POLIETILENO RESIST. TRANSV. 50 KN/M - RESIST. LONGIT. 80 KN/M        </v>
          </cell>
          <cell r="C182" t="str">
            <v>m2</v>
          </cell>
          <cell r="D182">
            <v>32.68</v>
          </cell>
        </row>
        <row r="183">
          <cell r="A183" t="str">
            <v>22.08.27</v>
          </cell>
          <cell r="B183" t="str">
            <v>GEOGRELHA POLIETILENO RESIST. TRANSV. 50 KN/M - RESIST. LONGIT. 100 KN/M       </v>
          </cell>
          <cell r="C183" t="str">
            <v>m2</v>
          </cell>
          <cell r="D183">
            <v>36.4</v>
          </cell>
        </row>
        <row r="184">
          <cell r="A184" t="str">
            <v>22.08.28</v>
          </cell>
          <cell r="B184" t="str">
            <v>GEOGRELHA POLIETILENO RESIST. TRANSV. 50 KN/M - RESIST. LONGIT. 150 KN/M       </v>
          </cell>
          <cell r="C184" t="str">
            <v>m2</v>
          </cell>
          <cell r="D184">
            <v>42</v>
          </cell>
        </row>
        <row r="185">
          <cell r="A185" t="str">
            <v>22.08.29</v>
          </cell>
          <cell r="B185" t="str">
            <v>GEOGRELHA POLIETILENO RESIST. TRANSV. 50 KN/M - RESIST. LONGIT. 200 KN/M       </v>
          </cell>
          <cell r="C185" t="str">
            <v>m2</v>
          </cell>
          <cell r="D185">
            <v>46.72</v>
          </cell>
        </row>
        <row r="186">
          <cell r="A186" t="str">
            <v>22.08.30</v>
          </cell>
          <cell r="B186" t="str">
            <v>GEOGRELHA POLIETILENO RESIST. TRANSV. 100 KN/M - RESIST. LONGIT. 100 KN/M      </v>
          </cell>
          <cell r="C186" t="str">
            <v>m2</v>
          </cell>
          <cell r="D186">
            <v>62.63</v>
          </cell>
        </row>
        <row r="187">
          <cell r="A187" t="str">
            <v>22.08.31</v>
          </cell>
          <cell r="B187" t="str">
            <v>GEOGRELHA POLIETILENO RESIST. TRANSV. 100 KN/M - RESIST. LONGIT. 150 KN/M      </v>
          </cell>
          <cell r="C187" t="str">
            <v>m2</v>
          </cell>
          <cell r="D187">
            <v>69.13</v>
          </cell>
        </row>
        <row r="188">
          <cell r="A188" t="str">
            <v>22.08.32</v>
          </cell>
          <cell r="B188" t="str">
            <v>GEOGRELHA POLIETILENO RESIST. TRANSV. 100 KN/M - RESIST. LONGIT. 200 KN/M      </v>
          </cell>
          <cell r="C188" t="str">
            <v>m2</v>
          </cell>
          <cell r="D188">
            <v>74</v>
          </cell>
        </row>
        <row r="189">
          <cell r="A189" t="str">
            <v>22.08.33</v>
          </cell>
          <cell r="B189" t="str">
            <v>GEOGRELHA POLIETILENO RESIST. TRANSV. 150 KN/M - RESIST. LONGIT. 150 KN/M      </v>
          </cell>
          <cell r="C189" t="str">
            <v>m2</v>
          </cell>
          <cell r="D189">
            <v>72.37</v>
          </cell>
        </row>
        <row r="190">
          <cell r="A190" t="str">
            <v>22.08.34</v>
          </cell>
          <cell r="B190" t="str">
            <v>GEOGRELHA POLIETILENO RESIST. TRANSV. 150 KN/M - RESIST. LONGIT. 200 KN/M      </v>
          </cell>
          <cell r="C190" t="str">
            <v>m2</v>
          </cell>
          <cell r="D190">
            <v>78.86</v>
          </cell>
        </row>
        <row r="191">
          <cell r="A191" t="str">
            <v>22.08.35</v>
          </cell>
          <cell r="B191" t="str">
            <v>GEOGRELHA POLIETILENO RESIST. TRANSV. 200 KN/M - RESIST. LONGIT. 200 KN/M.     </v>
          </cell>
          <cell r="C191" t="str">
            <v>m2</v>
          </cell>
          <cell r="D191">
            <v>82.11</v>
          </cell>
        </row>
        <row r="192">
          <cell r="A192" t="str">
            <v>22.08.36</v>
          </cell>
          <cell r="B192" t="str">
            <v>GEOGRELHA PVC RESIST. TRANSV. 20 KN/M - RESIST. LONGIT. 40 KN/M.               </v>
          </cell>
          <cell r="C192" t="str">
            <v>m2</v>
          </cell>
          <cell r="D192">
            <v>20.98</v>
          </cell>
        </row>
        <row r="193">
          <cell r="A193" t="str">
            <v>22.08.37</v>
          </cell>
          <cell r="B193" t="str">
            <v>GEOGRELHA PVC RESIST. TRANSV. 20 KN/M - RESIST. LONGIT. 60 KN/M.               </v>
          </cell>
          <cell r="C193" t="str">
            <v>m2</v>
          </cell>
          <cell r="D193">
            <v>24.08</v>
          </cell>
        </row>
        <row r="194">
          <cell r="A194" t="str">
            <v>22.08.38</v>
          </cell>
          <cell r="B194" t="str">
            <v>GEOGRELHA PVC RESIST. TRANSV. 20 KN/M - RESIST. LONGIT. 90 KN/M.               </v>
          </cell>
          <cell r="C194" t="str">
            <v>m2</v>
          </cell>
          <cell r="D194">
            <v>27.15</v>
          </cell>
        </row>
        <row r="195">
          <cell r="A195" t="str">
            <v>22.08.39</v>
          </cell>
          <cell r="B195" t="str">
            <v>GEOGRELHA PVC RESIST. TRANSV. 20 KN/M - RESIST. LONGIT. 120 KN/M.              </v>
          </cell>
          <cell r="C195" t="str">
            <v>m2</v>
          </cell>
          <cell r="D195">
            <v>30.23</v>
          </cell>
        </row>
        <row r="196">
          <cell r="A196" t="str">
            <v>22.08.40</v>
          </cell>
          <cell r="B196" t="str">
            <v>GEOGRELHA PVC RESIST. TRANSV. 30 KN/M - RESIST. LONGIT. 40 KN/M.               </v>
          </cell>
          <cell r="C196" t="str">
            <v>m2</v>
          </cell>
          <cell r="D196">
            <v>22.04</v>
          </cell>
        </row>
        <row r="197">
          <cell r="A197" t="str">
            <v>22.08.41</v>
          </cell>
          <cell r="B197" t="str">
            <v>GEOGRELHA PVC RESIST. TRANSV. 30 KN/M - RESIST. LONGIT. 60 KN/M.               </v>
          </cell>
          <cell r="C197" t="str">
            <v>m2</v>
          </cell>
          <cell r="D197">
            <v>25.29</v>
          </cell>
        </row>
        <row r="198">
          <cell r="A198" t="str">
            <v>22.08.42</v>
          </cell>
          <cell r="B198" t="str">
            <v>GEOGRELHA PVC RESIST. TRANSV. 30 KN/M - RESIST. LONGIT. 90 KN/M.               </v>
          </cell>
          <cell r="C198" t="str">
            <v>m2</v>
          </cell>
          <cell r="D198">
            <v>28.53</v>
          </cell>
        </row>
        <row r="199">
          <cell r="A199" t="str">
            <v>22.08.43</v>
          </cell>
          <cell r="B199" t="str">
            <v>GEOGRELHA PVC RESIST. TRANSV. 30 KN/M - RESIST. LONGIT. 120 KN/M.              </v>
          </cell>
          <cell r="C199" t="str">
            <v>m2</v>
          </cell>
          <cell r="D199">
            <v>31.78</v>
          </cell>
        </row>
        <row r="200">
          <cell r="A200" t="str">
            <v>23.02.01</v>
          </cell>
          <cell r="B200" t="str">
            <v>MELH/PREPARO SUB-LEITO - 100% EN                                               </v>
          </cell>
          <cell r="C200" t="str">
            <v>m2</v>
          </cell>
          <cell r="D200">
            <v>1.07</v>
          </cell>
        </row>
        <row r="201">
          <cell r="A201" t="str">
            <v>23.02.02</v>
          </cell>
          <cell r="B201" t="str">
            <v>MELH/PREPARO SUB-LEITO - 100% EI                                               </v>
          </cell>
          <cell r="C201" t="str">
            <v>m2</v>
          </cell>
          <cell r="D201">
            <v>1.28</v>
          </cell>
        </row>
        <row r="202">
          <cell r="A202" t="str">
            <v>23.03.01</v>
          </cell>
          <cell r="B202" t="str">
            <v>REFORCO SUB-LEITO ESCAV. SOLO ESCOLHIDO                                        </v>
          </cell>
          <cell r="C202" t="str">
            <v>m3</v>
          </cell>
          <cell r="D202">
            <v>4.41</v>
          </cell>
        </row>
        <row r="203">
          <cell r="A203" t="str">
            <v>23.03.02.01</v>
          </cell>
          <cell r="B203" t="str">
            <v>REFORCO DO SUB-LEITO - TRANSPORTE ATE 1 KM                                     </v>
          </cell>
          <cell r="C203" t="str">
            <v>m3*km</v>
          </cell>
          <cell r="D203">
            <v>3.94</v>
          </cell>
        </row>
        <row r="204">
          <cell r="A204" t="str">
            <v>23.03.02.02</v>
          </cell>
          <cell r="B204" t="str">
            <v>REFORCO DO SUB-LEITO - TRANSPORTE ATE 2 KM                                     </v>
          </cell>
          <cell r="C204" t="str">
            <v>m3*km</v>
          </cell>
          <cell r="D204">
            <v>2.77</v>
          </cell>
        </row>
        <row r="205">
          <cell r="A205" t="str">
            <v>23.03.02.03</v>
          </cell>
          <cell r="B205" t="str">
            <v>REFORCO DO SUB-LEITO - TRANSPORTE ATE 5KM                                      </v>
          </cell>
          <cell r="C205" t="str">
            <v>m3*km</v>
          </cell>
          <cell r="D205">
            <v>2.16</v>
          </cell>
        </row>
        <row r="206">
          <cell r="A206" t="str">
            <v>23.03.02.04</v>
          </cell>
          <cell r="B206" t="str">
            <v>REFORCO DE SUB-LEITO - TRANSPORTE ATE 10 KM                                    </v>
          </cell>
          <cell r="C206" t="str">
            <v>m3*km</v>
          </cell>
          <cell r="D206">
            <v>1.81</v>
          </cell>
        </row>
        <row r="207">
          <cell r="A207" t="str">
            <v>23.03.02.05</v>
          </cell>
          <cell r="B207" t="str">
            <v>REFORCO DO SUB-LEITO - TRANSPORTE ATE 15 KM                                    </v>
          </cell>
          <cell r="C207" t="str">
            <v>m3*km</v>
          </cell>
          <cell r="D207">
            <v>1.59</v>
          </cell>
        </row>
        <row r="208">
          <cell r="A208" t="str">
            <v>23.03.02.06</v>
          </cell>
          <cell r="B208" t="str">
            <v>REFORCO DOE SUB-LEITO - TRANSPORTE + 15KM                                      </v>
          </cell>
          <cell r="C208" t="str">
            <v>m3*km</v>
          </cell>
          <cell r="D208">
            <v>1.26</v>
          </cell>
        </row>
        <row r="209">
          <cell r="A209" t="str">
            <v>23.03.03</v>
          </cell>
          <cell r="B209" t="str">
            <v>REFORCO DE SUB-LEITO COMPACTACAO 100% EI                                       </v>
          </cell>
          <cell r="C209" t="str">
            <v>m3</v>
          </cell>
          <cell r="D209">
            <v>3.91</v>
          </cell>
        </row>
        <row r="210">
          <cell r="A210" t="str">
            <v>23.03.04</v>
          </cell>
          <cell r="B210" t="str">
            <v>REFORCO DE SUB-LEITO COMPACT 100% EN                                           </v>
          </cell>
          <cell r="C210" t="str">
            <v>m3</v>
          </cell>
          <cell r="D210">
            <v>3.51</v>
          </cell>
        </row>
        <row r="211">
          <cell r="A211" t="str">
            <v>23.04.01.01</v>
          </cell>
          <cell r="B211" t="str">
            <v>SUB-BASE OU BASE SOLO CIM 3% - USINA                                           </v>
          </cell>
          <cell r="C211" t="str">
            <v>m3</v>
          </cell>
          <cell r="D211">
            <v>52.41</v>
          </cell>
        </row>
        <row r="212">
          <cell r="A212" t="str">
            <v>23.04.01.02</v>
          </cell>
          <cell r="B212" t="str">
            <v>SUB-BASE OU BASE SOLO CIM 4% - USINA                                           </v>
          </cell>
          <cell r="C212" t="str">
            <v>m3</v>
          </cell>
          <cell r="D212">
            <v>64.03</v>
          </cell>
        </row>
        <row r="213">
          <cell r="A213" t="str">
            <v>23.04.01.03</v>
          </cell>
          <cell r="B213" t="str">
            <v>SUB-BASE OU BASE SOLO CIM 5% - USINA                                           </v>
          </cell>
          <cell r="C213" t="str">
            <v>m3</v>
          </cell>
          <cell r="D213">
            <v>75.66</v>
          </cell>
        </row>
        <row r="214">
          <cell r="A214" t="str">
            <v>23.04.01.04</v>
          </cell>
          <cell r="B214" t="str">
            <v>SUB-BASE OU BASE SOLO CIM 6% - USINA                                           </v>
          </cell>
          <cell r="C214" t="str">
            <v>m3</v>
          </cell>
          <cell r="D214">
            <v>87.28</v>
          </cell>
        </row>
        <row r="215">
          <cell r="A215" t="str">
            <v>23.04.01.05</v>
          </cell>
          <cell r="B215" t="str">
            <v>SUB-BASE OU BASE SOLO CIM 7% - USINA                                           </v>
          </cell>
          <cell r="C215" t="str">
            <v>m3</v>
          </cell>
          <cell r="D215">
            <v>98.91</v>
          </cell>
        </row>
        <row r="216">
          <cell r="A216" t="str">
            <v>23.04.01.06</v>
          </cell>
          <cell r="B216" t="str">
            <v>SUB-BASE OU BASE SOLO CIM 8% - USINA                                           </v>
          </cell>
          <cell r="C216" t="str">
            <v>m3</v>
          </cell>
          <cell r="D216">
            <v>110.53</v>
          </cell>
        </row>
        <row r="217">
          <cell r="A217" t="str">
            <v>23.04.01.07</v>
          </cell>
          <cell r="B217" t="str">
            <v>SUB-BASE OU BASE SOLO CIM 9% - USINA                                           </v>
          </cell>
          <cell r="C217" t="str">
            <v>m3</v>
          </cell>
          <cell r="D217">
            <v>122.16</v>
          </cell>
        </row>
        <row r="218">
          <cell r="A218" t="str">
            <v>23.04.01.08</v>
          </cell>
          <cell r="B218" t="str">
            <v>SUB-BASE OU BASE SOLO CIM 10% - USINA                                          </v>
          </cell>
          <cell r="C218" t="str">
            <v>m3</v>
          </cell>
          <cell r="D218">
            <v>133.78</v>
          </cell>
        </row>
        <row r="219">
          <cell r="A219" t="str">
            <v>23.04.01.09</v>
          </cell>
          <cell r="B219" t="str">
            <v>SUB-BASE OU BASE SOLO CIM 11% - USINA                                          </v>
          </cell>
          <cell r="C219" t="str">
            <v>m3</v>
          </cell>
          <cell r="D219">
            <v>145.41</v>
          </cell>
        </row>
        <row r="220">
          <cell r="A220" t="str">
            <v>23.04.01.10</v>
          </cell>
          <cell r="B220" t="str">
            <v>SUB-BASE OU BASE SOLO CIM 12% - USINA                                          </v>
          </cell>
          <cell r="C220" t="str">
            <v>m3</v>
          </cell>
          <cell r="D220">
            <v>157.03</v>
          </cell>
        </row>
        <row r="221">
          <cell r="A221" t="str">
            <v>23.04.01.11</v>
          </cell>
          <cell r="B221" t="str">
            <v>SUB-BASE OU BASE SOLO CIM 3% - PULVEMISTURADOR                                 </v>
          </cell>
          <cell r="C221" t="str">
            <v>m3</v>
          </cell>
          <cell r="D221">
            <v>44.53</v>
          </cell>
        </row>
        <row r="222">
          <cell r="A222" t="str">
            <v>23.04.01.12</v>
          </cell>
          <cell r="B222" t="str">
            <v>SUB-BASE OU BASE SOLO CIM 4% - PULVEMISTURADOR                                 </v>
          </cell>
          <cell r="C222" t="str">
            <v>m3</v>
          </cell>
          <cell r="D222">
            <v>56.15</v>
          </cell>
        </row>
        <row r="223">
          <cell r="A223" t="str">
            <v>23.04.01.13</v>
          </cell>
          <cell r="B223" t="str">
            <v>SUB-BASE OU BASE SOLO CIM 5% - PULVEMISTURADOR                                 </v>
          </cell>
          <cell r="C223" t="str">
            <v>m3</v>
          </cell>
          <cell r="D223">
            <v>67.78</v>
          </cell>
        </row>
        <row r="224">
          <cell r="A224" t="str">
            <v>23.04.01.14</v>
          </cell>
          <cell r="B224" t="str">
            <v>SUB-BASE OU BASE SOLO CIM 6% - PULVEMISTURADOR                                 </v>
          </cell>
          <cell r="C224" t="str">
            <v>m3</v>
          </cell>
          <cell r="D224">
            <v>79.4</v>
          </cell>
        </row>
        <row r="225">
          <cell r="A225" t="str">
            <v>23.04.01.15</v>
          </cell>
          <cell r="B225" t="str">
            <v>SUB-BASE OU BASE SOLO CIM 7% - PULVEMISTURADOR                                 </v>
          </cell>
          <cell r="C225" t="str">
            <v>m3</v>
          </cell>
          <cell r="D225">
            <v>84.61</v>
          </cell>
        </row>
        <row r="226">
          <cell r="A226" t="str">
            <v>23.04.01.16</v>
          </cell>
          <cell r="B226" t="str">
            <v>SUB-BASE OU BASE SOLO CIM 8% - PULVEMISTURADOR                                 </v>
          </cell>
          <cell r="C226" t="str">
            <v>m3</v>
          </cell>
          <cell r="D226">
            <v>91</v>
          </cell>
        </row>
        <row r="227">
          <cell r="A227" t="str">
            <v>23.04.01.17</v>
          </cell>
          <cell r="B227" t="str">
            <v>SUB-BASE OU BASE SOLO CIM 9% - PULVEMISTURADOR                                 </v>
          </cell>
          <cell r="C227" t="str">
            <v>m3</v>
          </cell>
          <cell r="D227">
            <v>101.08</v>
          </cell>
        </row>
        <row r="228">
          <cell r="A228" t="str">
            <v>23.04.01.18</v>
          </cell>
          <cell r="B228" t="str">
            <v>SUB-BASE OU BASE SOLO CIM 10% - PULVEMISTURADOR                                </v>
          </cell>
          <cell r="C228" t="str">
            <v>m3</v>
          </cell>
          <cell r="D228">
            <v>112.19</v>
          </cell>
        </row>
        <row r="229">
          <cell r="A229" t="str">
            <v>23.04.01.19</v>
          </cell>
          <cell r="B229" t="str">
            <v>SUB-BASE OU BASE SOLO CIM 11% - PULV.                                          </v>
          </cell>
          <cell r="C229" t="str">
            <v>m3</v>
          </cell>
          <cell r="D229">
            <v>122.11</v>
          </cell>
        </row>
        <row r="230">
          <cell r="A230" t="str">
            <v>23.04.01.20</v>
          </cell>
          <cell r="B230" t="str">
            <v>SUB-BASE OU BASE SOLO CIM 12% - PULVEMISTURADOR                                </v>
          </cell>
          <cell r="C230" t="str">
            <v>m3</v>
          </cell>
          <cell r="D230">
            <v>132.88</v>
          </cell>
        </row>
        <row r="231">
          <cell r="A231" t="str">
            <v>23.04.01.26</v>
          </cell>
          <cell r="B231" t="str">
            <v>SUB-BASE OU BASE DE SOLO-CAL 4% - PULVEMISTURADOR                              </v>
          </cell>
          <cell r="C231" t="str">
            <v>m3</v>
          </cell>
          <cell r="D231">
            <v>50.78</v>
          </cell>
        </row>
        <row r="232">
          <cell r="A232" t="str">
            <v>23.04.02.01</v>
          </cell>
          <cell r="B232" t="str">
            <v>SUB-BASE OU BASE SOLO BRITA C/ CIM.3%                                          </v>
          </cell>
          <cell r="C232" t="str">
            <v>m3</v>
          </cell>
          <cell r="D232">
            <v>137.37</v>
          </cell>
        </row>
        <row r="233">
          <cell r="A233" t="str">
            <v>23.04.02.02</v>
          </cell>
          <cell r="B233" t="str">
            <v>SUB-BASE OU BASE SOLO BRITA C/ CIM.4%                                          </v>
          </cell>
          <cell r="C233" t="str">
            <v>m3</v>
          </cell>
          <cell r="D233">
            <v>153.88</v>
          </cell>
        </row>
        <row r="234">
          <cell r="A234" t="str">
            <v>23.04.02.03</v>
          </cell>
          <cell r="B234" t="str">
            <v>SUB-BASE OU BASE SOLO BRITA C/ CIM.5%                                          </v>
          </cell>
          <cell r="C234" t="str">
            <v>m3</v>
          </cell>
          <cell r="D234">
            <v>163.57</v>
          </cell>
        </row>
        <row r="235">
          <cell r="A235" t="str">
            <v>23.04.02.04</v>
          </cell>
          <cell r="B235" t="str">
            <v>SUB-BASE OU BASE SOLO BRITA C/ CIM.6%                                          </v>
          </cell>
          <cell r="C235" t="str">
            <v>m3</v>
          </cell>
          <cell r="D235">
            <v>173.27</v>
          </cell>
        </row>
        <row r="236">
          <cell r="A236" t="str">
            <v>23.04.02.05</v>
          </cell>
          <cell r="B236" t="str">
            <v>SUB-BASE OU BASE DE SOLO BRITA 50% BRITA                                       </v>
          </cell>
          <cell r="C236" t="str">
            <v>m3</v>
          </cell>
          <cell r="D236">
            <v>85.79</v>
          </cell>
        </row>
        <row r="237">
          <cell r="A237" t="str">
            <v>23.04.02.05.01</v>
          </cell>
          <cell r="B237" t="str">
            <v>SUB-BASE OU BASE DE SOLO LATERITICO-BRITA 50% BRITA                            </v>
          </cell>
          <cell r="C237" t="str">
            <v>m3</v>
          </cell>
          <cell r="D237">
            <v>85.79</v>
          </cell>
        </row>
        <row r="238">
          <cell r="A238" t="str">
            <v>23.04.02.07</v>
          </cell>
          <cell r="B238" t="str">
            <v>SUB-BASE OU BASE DE SOLO BRITA 60% BRITA                                       </v>
          </cell>
          <cell r="C238" t="str">
            <v>m3</v>
          </cell>
          <cell r="D238">
            <v>88.48</v>
          </cell>
        </row>
        <row r="239">
          <cell r="A239" t="str">
            <v>23.04.02.09</v>
          </cell>
          <cell r="B239" t="str">
            <v>SUB-BASE OU BASE DE SOLO BRITA 70% BRITA                                       </v>
          </cell>
          <cell r="C239" t="str">
            <v>m3</v>
          </cell>
          <cell r="D239">
            <v>114.8</v>
          </cell>
        </row>
        <row r="240">
          <cell r="A240" t="str">
            <v>23.04.02.11</v>
          </cell>
          <cell r="B240" t="str">
            <v>SUB-BASE OU BASE DE SOLO BRITA 80% BRITA                                       </v>
          </cell>
          <cell r="C240" t="str">
            <v>m3</v>
          </cell>
          <cell r="D240">
            <v>129.3</v>
          </cell>
        </row>
        <row r="241">
          <cell r="A241" t="str">
            <v>23.04.02.13</v>
          </cell>
          <cell r="B241" t="str">
            <v>SUB-BASE OU BASE SE SOLO BRITA 90% BRITA                                       </v>
          </cell>
          <cell r="C241" t="str">
            <v>m3</v>
          </cell>
          <cell r="D241">
            <v>142.31</v>
          </cell>
        </row>
        <row r="242">
          <cell r="A242" t="str">
            <v>23.04.03.01</v>
          </cell>
          <cell r="B242" t="str">
            <v>SUB-BASE OU BASE BRITA GRAD. SIMPLES                                           </v>
          </cell>
          <cell r="C242" t="str">
            <v>m3</v>
          </cell>
          <cell r="D242">
            <v>165.42</v>
          </cell>
        </row>
        <row r="243">
          <cell r="A243" t="str">
            <v>23.04.03.02</v>
          </cell>
          <cell r="B243" t="str">
            <v>SUB-BASE OU BASE DE PEDRA BRITADA                                              </v>
          </cell>
          <cell r="C243" t="str">
            <v>m3</v>
          </cell>
          <cell r="D243">
            <v>130</v>
          </cell>
        </row>
        <row r="244">
          <cell r="A244" t="str">
            <v>23.04.03.03</v>
          </cell>
          <cell r="B244" t="str">
            <v>SUB-BASE OU BASE DE BICA CORRIDA                                               </v>
          </cell>
          <cell r="C244" t="str">
            <v>m3</v>
          </cell>
          <cell r="D244">
            <v>145.12</v>
          </cell>
        </row>
        <row r="245">
          <cell r="A245" t="str">
            <v>23.04.03.04</v>
          </cell>
          <cell r="B245" t="str">
            <v>SUB-BASE OU BASE DE PEDRA RACHAO, CONF. ET-POO/042 (DERSA)                     </v>
          </cell>
          <cell r="C245" t="str">
            <v>m3</v>
          </cell>
          <cell r="D245">
            <v>164.51</v>
          </cell>
        </row>
        <row r="246">
          <cell r="A246" t="str">
            <v>23.04.04.01</v>
          </cell>
          <cell r="B246" t="str">
            <v>SUB-BASE OU BASE BRITA GRAD. C/CIM 1%VOL                                       </v>
          </cell>
          <cell r="C246" t="str">
            <v>m3</v>
          </cell>
          <cell r="D246">
            <v>165.98</v>
          </cell>
        </row>
        <row r="247">
          <cell r="A247" t="str">
            <v>23.04.04.02</v>
          </cell>
          <cell r="B247" t="str">
            <v>SUB-BASE OU BASE BRITA GRA. C/CIM 2%VOL                                        </v>
          </cell>
          <cell r="C247" t="str">
            <v>m3</v>
          </cell>
          <cell r="D247">
            <v>178.13</v>
          </cell>
        </row>
        <row r="248">
          <cell r="A248" t="str">
            <v>23.04.04.03</v>
          </cell>
          <cell r="B248" t="str">
            <v>SUB-BASE OU BASE BRITA GRAD. C/CIM 3%VOL                                       </v>
          </cell>
          <cell r="C248" t="str">
            <v>m3</v>
          </cell>
          <cell r="D248">
            <v>190.28</v>
          </cell>
        </row>
        <row r="249">
          <cell r="A249" t="str">
            <v>23.04.04.04</v>
          </cell>
          <cell r="B249" t="str">
            <v>SUB-BASE OU BASE BRITA GRAD. C/CIM 4%VOL                                       </v>
          </cell>
          <cell r="C249" t="str">
            <v>m3</v>
          </cell>
          <cell r="D249">
            <v>202.43</v>
          </cell>
        </row>
        <row r="250">
          <cell r="A250" t="str">
            <v>23.04.04.05</v>
          </cell>
          <cell r="B250" t="str">
            <v>SUB-BASE OU BASE BRITA GRAD. C/CIM 5%                                          </v>
          </cell>
          <cell r="C250" t="str">
            <v>m3</v>
          </cell>
          <cell r="D250">
            <v>224.67</v>
          </cell>
        </row>
        <row r="251">
          <cell r="A251" t="str">
            <v>23.04.05.01</v>
          </cell>
          <cell r="B251" t="str">
            <v>SUB-BASE OU BASE ESTABILIZADA GRANULOMETRICAMENTE                              </v>
          </cell>
          <cell r="C251" t="str">
            <v>m3</v>
          </cell>
          <cell r="D251">
            <v>120.64</v>
          </cell>
        </row>
        <row r="252">
          <cell r="A252" t="str">
            <v>23.04.06.01</v>
          </cell>
          <cell r="B252" t="str">
            <v>SUB-BASE OU BASE MACADAME HIDRAULICO                                           </v>
          </cell>
          <cell r="C252" t="str">
            <v>m3</v>
          </cell>
          <cell r="D252">
            <v>162.09</v>
          </cell>
        </row>
        <row r="253">
          <cell r="A253" t="str">
            <v>23.04.06.02</v>
          </cell>
          <cell r="B253" t="str">
            <v>SUB-BASE OU BASE MACADAME BETUMINOSO                                           </v>
          </cell>
          <cell r="C253" t="str">
            <v>m3</v>
          </cell>
          <cell r="D253">
            <v>397.5</v>
          </cell>
        </row>
        <row r="254">
          <cell r="A254" t="str">
            <v>23.04.06.03</v>
          </cell>
          <cell r="B254" t="str">
            <v>SUB-BASE OU BASE DE MACADAME SECO                                              </v>
          </cell>
          <cell r="C254" t="str">
            <v>m3</v>
          </cell>
          <cell r="D254">
            <v>166.42</v>
          </cell>
        </row>
        <row r="255">
          <cell r="A255" t="str">
            <v>23.04.07.01</v>
          </cell>
          <cell r="B255" t="str">
            <v>SUB-BASE OU BASE SOLO AREN. FINO 95% PI                                        </v>
          </cell>
          <cell r="C255" t="str">
            <v>m3</v>
          </cell>
          <cell r="D255">
            <v>18.51</v>
          </cell>
        </row>
        <row r="256">
          <cell r="A256" t="str">
            <v>23.04.07.03</v>
          </cell>
          <cell r="B256" t="str">
            <v>BASE SOLO ESTABILIZADO QUIMICAMENTE PARA SOLO ARENOSO                          </v>
          </cell>
          <cell r="C256" t="str">
            <v>m3</v>
          </cell>
          <cell r="D256">
            <v>37.94</v>
          </cell>
        </row>
        <row r="257">
          <cell r="A257" t="str">
            <v>23.05.01</v>
          </cell>
          <cell r="B257" t="str">
            <v>IMPRIMADURA BETUMINOSA IMPERMEABILIZANTE                                       </v>
          </cell>
          <cell r="C257" t="str">
            <v>m2</v>
          </cell>
          <cell r="D257">
            <v>3.42</v>
          </cell>
        </row>
        <row r="258">
          <cell r="A258" t="str">
            <v>23.05.01.01</v>
          </cell>
          <cell r="B258" t="str">
            <v>IMPRIMADURA BETUMINOSA IMPERMEABILIZANTE (SEM MATERIAIS ASFALTICOS)            </v>
          </cell>
          <cell r="C258" t="str">
            <v>m2</v>
          </cell>
          <cell r="D258">
            <v>0.2</v>
          </cell>
        </row>
        <row r="259">
          <cell r="A259" t="str">
            <v>23.05.02</v>
          </cell>
          <cell r="B259" t="str">
            <v>IMPRIMADURA BETUMINOSA LIGANTE                                                 </v>
          </cell>
          <cell r="C259" t="str">
            <v>m2</v>
          </cell>
          <cell r="D259">
            <v>1.3</v>
          </cell>
        </row>
        <row r="260">
          <cell r="A260" t="str">
            <v>23.05.02.01</v>
          </cell>
          <cell r="B260" t="str">
            <v>IMPRIMADURABETUMINOSA LIGANTE (SEM MATERIAIS ASFALTICOS)                       </v>
          </cell>
          <cell r="C260" t="str">
            <v>m2</v>
          </cell>
          <cell r="D260">
            <v>0.15</v>
          </cell>
        </row>
        <row r="261">
          <cell r="A261" t="str">
            <v>23.05.03</v>
          </cell>
          <cell r="B261" t="str">
            <v>IMPRIMADURA BET. AUXILIAR DE LIGACAO                                           </v>
          </cell>
          <cell r="C261" t="str">
            <v>m2</v>
          </cell>
          <cell r="D261">
            <v>0.72</v>
          </cell>
        </row>
        <row r="262">
          <cell r="A262" t="str">
            <v>23.05.04</v>
          </cell>
          <cell r="B262" t="str">
            <v>IMPRIM. BET. LIGANTE MODIF. POLIMERO                                           </v>
          </cell>
          <cell r="C262" t="str">
            <v>m2</v>
          </cell>
          <cell r="D262">
            <v>1.69</v>
          </cell>
        </row>
        <row r="263">
          <cell r="A263" t="str">
            <v>23.06.01</v>
          </cell>
          <cell r="B263" t="str">
            <v>TRATAMENTO SUPERFICIAL SIMPLES                                                 </v>
          </cell>
          <cell r="C263" t="str">
            <v>m2</v>
          </cell>
          <cell r="D263">
            <v>3.57</v>
          </cell>
        </row>
        <row r="264">
          <cell r="A264" t="str">
            <v>23.06.02</v>
          </cell>
          <cell r="B264" t="str">
            <v>TRATAMENTO SUPERFICIAL DUPLO                                                   </v>
          </cell>
          <cell r="C264" t="str">
            <v>m3</v>
          </cell>
          <cell r="D264">
            <v>328.18</v>
          </cell>
        </row>
        <row r="265">
          <cell r="A265" t="str">
            <v>23.06.03</v>
          </cell>
          <cell r="B265" t="str">
            <v>TRATAMENTO SUPERFICIAL TRIPLO                                                  </v>
          </cell>
          <cell r="C265" t="str">
            <v>m3</v>
          </cell>
          <cell r="D265">
            <v>409.55</v>
          </cell>
        </row>
        <row r="266">
          <cell r="A266" t="str">
            <v>23.06.04</v>
          </cell>
          <cell r="B266" t="str">
            <v>MICROPAVIMENTO C/POLIMERO COM FIBRA                                            </v>
          </cell>
          <cell r="C266" t="str">
            <v>m2</v>
          </cell>
          <cell r="D266">
            <v>10.51</v>
          </cell>
        </row>
        <row r="267">
          <cell r="A267" t="str">
            <v>23.06.04.01</v>
          </cell>
          <cell r="B267" t="str">
            <v>MICROPAVIMENTO COM POLIMERO SEM FIBRA                                          </v>
          </cell>
          <cell r="C267" t="str">
            <v>m2</v>
          </cell>
          <cell r="D267">
            <v>9.95</v>
          </cell>
        </row>
        <row r="268">
          <cell r="A268" t="str">
            <v>23.06.05</v>
          </cell>
          <cell r="B268" t="str">
            <v>TRATAMENTO SUPERF. C/ LAMA ASFALTICA                                           </v>
          </cell>
          <cell r="C268" t="str">
            <v>m2</v>
          </cell>
          <cell r="D268">
            <v>4.52</v>
          </cell>
        </row>
        <row r="269">
          <cell r="A269" t="str">
            <v>23.06.06</v>
          </cell>
          <cell r="B269" t="str">
            <v>TRAT.SUP.CAM. LAMA ASFALTICA GROSSA                                            </v>
          </cell>
          <cell r="C269" t="str">
            <v>m2</v>
          </cell>
          <cell r="D269">
            <v>5.73</v>
          </cell>
        </row>
        <row r="270">
          <cell r="A270" t="str">
            <v>23.06.07</v>
          </cell>
          <cell r="B270" t="str">
            <v>TRATAMENTO SUPERFICIAL SIMPLES MODIFICADO POR POLIMEROS                        </v>
          </cell>
          <cell r="C270" t="str">
            <v>m2</v>
          </cell>
          <cell r="D270">
            <v>4.43</v>
          </cell>
        </row>
        <row r="271">
          <cell r="A271" t="str">
            <v>23.06.08</v>
          </cell>
          <cell r="B271" t="str">
            <v>TRATAMENTO SUPERFICIAL DUPLO MODIFICADO POR POLIMEROS                          </v>
          </cell>
          <cell r="C271" t="str">
            <v>m3</v>
          </cell>
          <cell r="D271">
            <v>454.47</v>
          </cell>
        </row>
        <row r="272">
          <cell r="A272" t="str">
            <v>23.06.09</v>
          </cell>
          <cell r="B272" t="str">
            <v>TRATAMENTO SUPERFICIAL TRIPLO MODIFICADO POR POLIMEROS                         </v>
          </cell>
          <cell r="C272" t="str">
            <v>m3</v>
          </cell>
          <cell r="D272">
            <v>525.11</v>
          </cell>
        </row>
        <row r="273">
          <cell r="A273" t="str">
            <v>23.07.01</v>
          </cell>
          <cell r="B273" t="str">
            <v>PRE-MISTURADO A FRIO                                                           </v>
          </cell>
          <cell r="C273" t="str">
            <v>m3</v>
          </cell>
          <cell r="D273">
            <v>440.98</v>
          </cell>
        </row>
        <row r="274">
          <cell r="A274" t="str">
            <v>23.07.01.01</v>
          </cell>
          <cell r="B274" t="str">
            <v>CAMADA BASE PRE-MISTURADO A FRIO (SEM MATERIAIS ASFALTICOS)                    </v>
          </cell>
          <cell r="C274" t="str">
            <v>m3</v>
          </cell>
          <cell r="D274">
            <v>200.79</v>
          </cell>
        </row>
        <row r="275">
          <cell r="A275" t="str">
            <v>23.07.01.02</v>
          </cell>
          <cell r="B275" t="str">
            <v>APLICACAO CAMADA DE PRE-MISTURADO A FRIO COM TRANSPORTE (EXCLUSO MATERIAL)     </v>
          </cell>
          <cell r="C275" t="str">
            <v>m3</v>
          </cell>
          <cell r="D275">
            <v>72.62</v>
          </cell>
        </row>
        <row r="276">
          <cell r="A276" t="str">
            <v>23.08.01</v>
          </cell>
          <cell r="B276" t="str">
            <v>CONC.ASF.US.QUENTE - BINDER GRAD.A C/DOP                                       </v>
          </cell>
          <cell r="C276" t="str">
            <v>m3</v>
          </cell>
          <cell r="D276">
            <v>470.65</v>
          </cell>
        </row>
        <row r="277">
          <cell r="A277" t="str">
            <v>23.08.01.01</v>
          </cell>
          <cell r="B277" t="str">
            <v>CONC.ASF.US.QUENTE - BINDER GRAD.A S/DOP                                       </v>
          </cell>
          <cell r="C277" t="str">
            <v>m3</v>
          </cell>
          <cell r="D277">
            <v>454.98</v>
          </cell>
        </row>
        <row r="278">
          <cell r="A278" t="str">
            <v>23.08.02</v>
          </cell>
          <cell r="B278" t="str">
            <v>CONC.ASF.US.QUENTE - BINDER GRAD.B C/DOP                                       </v>
          </cell>
          <cell r="C278" t="str">
            <v>m3</v>
          </cell>
          <cell r="D278">
            <v>486.32</v>
          </cell>
        </row>
        <row r="279">
          <cell r="A279" t="str">
            <v>23.08.02.01</v>
          </cell>
          <cell r="B279" t="str">
            <v>CONC.ASF.US.QUENTE - BINDER GRAD.B S/DOP                                       </v>
          </cell>
          <cell r="C279" t="str">
            <v>m3</v>
          </cell>
          <cell r="D279">
            <v>468.1</v>
          </cell>
        </row>
        <row r="280">
          <cell r="A280" t="str">
            <v>23.08.03.01</v>
          </cell>
          <cell r="B280" t="str">
            <v>CAMADA ROLAMENTO-CBUQ GRADUACAO C-S/DOP                                        </v>
          </cell>
          <cell r="C280" t="str">
            <v>m3</v>
          </cell>
          <cell r="D280">
            <v>504.64</v>
          </cell>
        </row>
        <row r="281">
          <cell r="A281" t="str">
            <v>23.08.03.03</v>
          </cell>
          <cell r="B281" t="str">
            <v>CAMADA ROLAMENTO - CBUQ - GRAD.C - COM DOP                                     </v>
          </cell>
          <cell r="C281" t="str">
            <v>m3</v>
          </cell>
          <cell r="D281">
            <v>524.31</v>
          </cell>
        </row>
        <row r="282">
          <cell r="A282" t="str">
            <v>23.08.04.02</v>
          </cell>
          <cell r="B282" t="str">
            <v>CAMADA DE ROLAMENTO - CBUQ - GRAD. D - SEM DOP                                 </v>
          </cell>
          <cell r="C282" t="str">
            <v>m3</v>
          </cell>
          <cell r="D282">
            <v>487.75</v>
          </cell>
        </row>
        <row r="283">
          <cell r="A283" t="str">
            <v>23.08.04.03</v>
          </cell>
          <cell r="B283" t="str">
            <v>CAMADA ROLANTE CBUQ - GRAD. D - COM DOP                                        </v>
          </cell>
          <cell r="C283" t="str">
            <v>m3</v>
          </cell>
          <cell r="D283">
            <v>508.88</v>
          </cell>
        </row>
        <row r="284">
          <cell r="A284" t="str">
            <v>23.08.04.04</v>
          </cell>
          <cell r="B284" t="str">
            <v>CAMADA DE ROLAMENTO CBUQ - GRADUACAO D, MODIFICADA POR POLIMERO                </v>
          </cell>
          <cell r="C284" t="str">
            <v>m3</v>
          </cell>
          <cell r="D284">
            <v>629.66</v>
          </cell>
        </row>
        <row r="285">
          <cell r="A285" t="str">
            <v>23.08.05</v>
          </cell>
          <cell r="B285" t="str">
            <v>CONC. ASF. MODIFICADO P/POLIMERO                                               </v>
          </cell>
          <cell r="C285" t="str">
            <v>m3</v>
          </cell>
          <cell r="D285">
            <v>638.74</v>
          </cell>
        </row>
        <row r="286">
          <cell r="A286" t="str">
            <v>23.08.05.01.01</v>
          </cell>
          <cell r="B286" t="str">
            <v>CONCRETO ASFALTICO MODIFICADO POR POLIMERO - GRAD. II                          </v>
          </cell>
          <cell r="C286" t="str">
            <v>m3</v>
          </cell>
          <cell r="D286">
            <v>573.81</v>
          </cell>
        </row>
        <row r="287">
          <cell r="A287" t="str">
            <v>23.08.06</v>
          </cell>
          <cell r="B287" t="str">
            <v>CONCRETO ASFALTICO MODIFICADO COM 15% EM PESO DE BORRACHA (CONTINUO)           </v>
          </cell>
          <cell r="C287" t="str">
            <v>m3</v>
          </cell>
          <cell r="D287">
            <v>607.88</v>
          </cell>
        </row>
        <row r="288">
          <cell r="A288" t="str">
            <v>23.08.06.04</v>
          </cell>
          <cell r="B288" t="str">
            <v>CONCRETO ASFALTICO COM ASFALTO-BORRACHA, GRADUACAO IV                          </v>
          </cell>
          <cell r="C288" t="str">
            <v>m3</v>
          </cell>
          <cell r="D288">
            <v>597.01</v>
          </cell>
        </row>
        <row r="289">
          <cell r="A289" t="str">
            <v>23.08.06.05</v>
          </cell>
          <cell r="B289" t="str">
            <v>CONCRETO ASFALTO BORRACHA MORNO COM 15% DE BORRACHA.                           </v>
          </cell>
          <cell r="C289" t="str">
            <v>m3</v>
          </cell>
          <cell r="D289">
            <v>628.09</v>
          </cell>
        </row>
        <row r="290">
          <cell r="A290" t="str">
            <v>23.08.06.06</v>
          </cell>
          <cell r="B290" t="str">
            <v>CONCRETO ASFALTO BORRACHA GRAD. IV, MORNO COM 15% BORRACHA                     </v>
          </cell>
          <cell r="C290" t="str">
            <v>m3</v>
          </cell>
          <cell r="D290">
            <v>618.39</v>
          </cell>
        </row>
        <row r="291">
          <cell r="A291" t="str">
            <v>23.09.01</v>
          </cell>
          <cell r="B291" t="str">
            <v>CAPA SELANTE TIPO 2                                                            </v>
          </cell>
          <cell r="C291" t="str">
            <v>m2</v>
          </cell>
          <cell r="D291">
            <v>2.49</v>
          </cell>
        </row>
        <row r="292">
          <cell r="A292" t="str">
            <v>23.09.02</v>
          </cell>
          <cell r="B292" t="str">
            <v>CAPA SELANTE TIPO 3                                                            </v>
          </cell>
          <cell r="C292" t="str">
            <v>m2</v>
          </cell>
          <cell r="D292">
            <v>4.08</v>
          </cell>
        </row>
        <row r="293">
          <cell r="A293" t="str">
            <v>23.10.01</v>
          </cell>
          <cell r="B293" t="str">
            <v>FRESAGEM CONTINUA DE PAV., INDEPENDENTE DA ESPESSURA                           </v>
          </cell>
          <cell r="C293" t="str">
            <v>m3</v>
          </cell>
          <cell r="D293">
            <v>135.64</v>
          </cell>
        </row>
        <row r="294">
          <cell r="A294" t="str">
            <v>23.11.04.01</v>
          </cell>
          <cell r="B294" t="str">
            <v>PAVIMENTO DE CONCRETO - APLICACAO COM FORMAS DESLIZANTES                       </v>
          </cell>
          <cell r="C294" t="str">
            <v>m3</v>
          </cell>
          <cell r="D294">
            <v>549.47</v>
          </cell>
        </row>
        <row r="295">
          <cell r="A295" t="str">
            <v>23.11.09</v>
          </cell>
          <cell r="B295" t="str">
            <v>PAVIMENTO DE CONCRETO SOBRE OBRA DE ARTE ESPECIAL-MANUAL.                      </v>
          </cell>
          <cell r="C295" t="str">
            <v>m3</v>
          </cell>
          <cell r="D295">
            <v>981.68</v>
          </cell>
        </row>
        <row r="296">
          <cell r="A296" t="str">
            <v>23.11.10</v>
          </cell>
          <cell r="B296" t="str">
            <v>PAVIMENTO DE CONCRETO SOBRE OBRA DE ARTE ESPECIAL-MECANICO(PP-DE-P00/010)      </v>
          </cell>
          <cell r="C296" t="str">
            <v>m3</v>
          </cell>
          <cell r="D296">
            <v>727.85</v>
          </cell>
        </row>
        <row r="297">
          <cell r="A297" t="str">
            <v>23.11.11</v>
          </cell>
          <cell r="B297" t="str">
            <v>PAVIMENTO DE CONCRETO POBRE PARA BASE DE PAVIMENTO RIGIDO.                     </v>
          </cell>
          <cell r="C297" t="str">
            <v>m3</v>
          </cell>
          <cell r="D297">
            <v>226.71</v>
          </cell>
        </row>
        <row r="298">
          <cell r="A298" t="str">
            <v>23.12.01</v>
          </cell>
          <cell r="B298" t="str">
            <v>PAVIMENTO CONCRETO INTERTRAVADO - E=6CM                                        </v>
          </cell>
          <cell r="C298" t="str">
            <v>m2</v>
          </cell>
          <cell r="D298">
            <v>73.1</v>
          </cell>
        </row>
        <row r="299">
          <cell r="A299" t="str">
            <v>23.12.02</v>
          </cell>
          <cell r="B299" t="str">
            <v>PAVIMENTO CONCRETO INTERTRAVADO - E=8CM                                        </v>
          </cell>
          <cell r="C299" t="str">
            <v>m2</v>
          </cell>
          <cell r="D299">
            <v>84.17</v>
          </cell>
        </row>
        <row r="300">
          <cell r="A300" t="str">
            <v>23.12.03</v>
          </cell>
          <cell r="B300" t="str">
            <v>PAV CONCRETO INTERTRAVADO - E=10CM                                             </v>
          </cell>
          <cell r="C300" t="str">
            <v>m2</v>
          </cell>
          <cell r="D300">
            <v>88.93</v>
          </cell>
        </row>
        <row r="301">
          <cell r="A301" t="str">
            <v>23.13.07.01</v>
          </cell>
          <cell r="B301" t="str">
            <v>RECICLAGEM CAPA/BASE COM ADICAO DE 4% DE CIMENTO                               </v>
          </cell>
          <cell r="C301" t="str">
            <v>m3</v>
          </cell>
          <cell r="D301">
            <v>108.31</v>
          </cell>
        </row>
        <row r="302">
          <cell r="A302" t="str">
            <v>23.13.07.02</v>
          </cell>
          <cell r="B302" t="str">
            <v>RECICLAGEM DE PAVIMENTO COM ADICAO DE 30% DE BRITA E 4% DE CIMENTO             </v>
          </cell>
          <cell r="C302" t="str">
            <v>m3</v>
          </cell>
          <cell r="D302">
            <v>151.5</v>
          </cell>
        </row>
        <row r="303">
          <cell r="A303" t="str">
            <v>23.13.07.03</v>
          </cell>
          <cell r="B303" t="str">
            <v>RECICLAGEM DE PAVIMENTO COM ADICAO DE 20% DE BRITA E 4% DE CIMENTO             </v>
          </cell>
          <cell r="C303" t="str">
            <v>m3</v>
          </cell>
          <cell r="D303">
            <v>138.5</v>
          </cell>
        </row>
        <row r="304">
          <cell r="A304" t="str">
            <v>23.13.07.04</v>
          </cell>
          <cell r="B304" t="str">
            <v>RECICLAGEM DE PAVIMENTO COM ADICAO DE 20% DE BRITA E 6% DE CIMENTO             </v>
          </cell>
          <cell r="C304" t="str">
            <v>m3</v>
          </cell>
          <cell r="D304">
            <v>164.46</v>
          </cell>
        </row>
        <row r="305">
          <cell r="A305" t="str">
            <v>23.13.07.05</v>
          </cell>
          <cell r="B305" t="str">
            <v>RECICLAGEM DE PAVIMENTO COM ADICAO DE 20% BRITA.                               </v>
          </cell>
          <cell r="C305" t="str">
            <v>m3</v>
          </cell>
          <cell r="D305">
            <v>86.59</v>
          </cell>
        </row>
        <row r="306">
          <cell r="A306" t="str">
            <v>24.01.01</v>
          </cell>
          <cell r="B306" t="str">
            <v>ATERRO DE ACESSO                                                               </v>
          </cell>
          <cell r="C306" t="str">
            <v>m3</v>
          </cell>
          <cell r="D306">
            <v>7.96</v>
          </cell>
        </row>
        <row r="307">
          <cell r="A307" t="str">
            <v>24.02.01</v>
          </cell>
          <cell r="B307" t="str">
            <v>ESCAVACAO MANUAL PARA OBRAS S/ EXPLOSIVO                                       </v>
          </cell>
          <cell r="C307" t="str">
            <v>m3</v>
          </cell>
          <cell r="D307">
            <v>46.28</v>
          </cell>
        </row>
        <row r="308">
          <cell r="A308" t="str">
            <v>24.02.02</v>
          </cell>
          <cell r="B308" t="str">
            <v>ESCAVACAO MECANICA P/ OBRAS S/EXPLOSIVO                                        </v>
          </cell>
          <cell r="C308" t="str">
            <v>m3</v>
          </cell>
          <cell r="D308">
            <v>10.55</v>
          </cell>
        </row>
        <row r="309">
          <cell r="A309" t="str">
            <v>24.02.03</v>
          </cell>
          <cell r="B309" t="str">
            <v>ESCAVACAO MECANICA P/ OBRAS C/EXPLOSIVO                                        </v>
          </cell>
          <cell r="C309" t="str">
            <v>m3</v>
          </cell>
          <cell r="D309">
            <v>41.46</v>
          </cell>
        </row>
        <row r="310">
          <cell r="A310" t="str">
            <v>24.02.04</v>
          </cell>
          <cell r="B310" t="str">
            <v>CORTA-RIO ESCAVACAO SEM EXPLOSIVO                                              </v>
          </cell>
          <cell r="C310" t="str">
            <v>m3</v>
          </cell>
          <cell r="D310">
            <v>10.55</v>
          </cell>
        </row>
        <row r="311">
          <cell r="A311" t="str">
            <v>24.02.05</v>
          </cell>
          <cell r="B311" t="str">
            <v>CORTA-RIO ESCAVACAO COM EXPLOSIVO                                              </v>
          </cell>
          <cell r="C311" t="str">
            <v>m3</v>
          </cell>
          <cell r="D311">
            <v>41.46</v>
          </cell>
        </row>
        <row r="312">
          <cell r="A312" t="str">
            <v>24.02.08</v>
          </cell>
          <cell r="B312" t="str">
            <v>ESCAV.FUND.BUEIRO OU DRENO S/EXPL.ATE 2M                                       </v>
          </cell>
          <cell r="C312" t="str">
            <v>m3</v>
          </cell>
          <cell r="D312">
            <v>56.94</v>
          </cell>
        </row>
        <row r="313">
          <cell r="A313" t="str">
            <v>24.02.09</v>
          </cell>
          <cell r="B313" t="str">
            <v>ACRESC.P/ESCAV.1,5M PROFUNDIDADE,ALEM 2M                                       </v>
          </cell>
          <cell r="C313" t="str">
            <v>m3</v>
          </cell>
          <cell r="D313">
            <v>11.78</v>
          </cell>
        </row>
        <row r="314">
          <cell r="A314" t="str">
            <v>24.02.10</v>
          </cell>
          <cell r="B314" t="str">
            <v>ESCAV.FUND.BUEIRO OU DRENO C/EXPL.ATE 2M                                       </v>
          </cell>
          <cell r="C314" t="str">
            <v>m3</v>
          </cell>
          <cell r="D314">
            <v>183.21</v>
          </cell>
        </row>
        <row r="315">
          <cell r="A315" t="str">
            <v>24.02.11</v>
          </cell>
          <cell r="B315" t="str">
            <v>ACRESC.ESC.ENS.EXPL.C/1,5M PROF.ALEM 2M                                        </v>
          </cell>
          <cell r="C315" t="str">
            <v>m3</v>
          </cell>
          <cell r="D315">
            <v>17.21</v>
          </cell>
        </row>
        <row r="316">
          <cell r="A316" t="str">
            <v>24.02.12</v>
          </cell>
          <cell r="B316" t="str">
            <v>ESCAV.FUND.DENTRO ENSEC.SEM EXPL. ATE 3M                                       </v>
          </cell>
          <cell r="C316" t="str">
            <v>m3</v>
          </cell>
          <cell r="D316">
            <v>48.78</v>
          </cell>
        </row>
        <row r="317">
          <cell r="A317" t="str">
            <v>24.02.13</v>
          </cell>
          <cell r="B317" t="str">
            <v>ACR.P/ESCAV.ENSEC.P/CADA 1M  PROF.ALEM3M                                       </v>
          </cell>
          <cell r="C317" t="str">
            <v>m3</v>
          </cell>
          <cell r="D317">
            <v>9.73</v>
          </cell>
        </row>
        <row r="318">
          <cell r="A318" t="str">
            <v>24.02.14</v>
          </cell>
          <cell r="B318" t="str">
            <v>ESCAV.FUND.DENTRO ENSEC.C/EXPL.ATE 3M                                          </v>
          </cell>
          <cell r="C318" t="str">
            <v>m3</v>
          </cell>
          <cell r="D318">
            <v>152.86</v>
          </cell>
        </row>
        <row r="319">
          <cell r="A319" t="str">
            <v>24.02.15</v>
          </cell>
          <cell r="B319" t="str">
            <v>ACRESC.P/ESC.ENSEC.C/EXPL.C/1,5M ALEM 3M                                       </v>
          </cell>
          <cell r="C319" t="str">
            <v>m3</v>
          </cell>
          <cell r="D319">
            <v>17.21</v>
          </cell>
        </row>
        <row r="320">
          <cell r="A320" t="str">
            <v>24.03.01</v>
          </cell>
          <cell r="B320" t="str">
            <v>PAREDE ENSECADEIRA COM PRANCHA-ESP.0,05M                                       </v>
          </cell>
          <cell r="C320" t="str">
            <v>m2</v>
          </cell>
          <cell r="D320">
            <v>188.73</v>
          </cell>
        </row>
        <row r="321">
          <cell r="A321" t="str">
            <v>24.03.02</v>
          </cell>
          <cell r="B321" t="str">
            <v>PAREDE ENSECADEIRA C/PRANCHA-ESP.0,075M                                        </v>
          </cell>
          <cell r="C321" t="str">
            <v>m2</v>
          </cell>
          <cell r="D321">
            <v>264.44</v>
          </cell>
        </row>
        <row r="322">
          <cell r="A322" t="str">
            <v>24.03.03</v>
          </cell>
          <cell r="B322" t="str">
            <v>PAREDE ENSECADEIRA COM PERFIL METALICO                                         </v>
          </cell>
          <cell r="C322" t="str">
            <v>m2</v>
          </cell>
          <cell r="D322">
            <v>368.93</v>
          </cell>
        </row>
        <row r="323">
          <cell r="A323" t="str">
            <v>24.03.04</v>
          </cell>
          <cell r="B323" t="str">
            <v>ARGILA ENCH.ENSECADEIRA,INCL.APILOAMENTO                                       </v>
          </cell>
          <cell r="C323" t="str">
            <v>m3</v>
          </cell>
          <cell r="D323">
            <v>46.39</v>
          </cell>
        </row>
        <row r="324">
          <cell r="A324" t="str">
            <v>24.03.05</v>
          </cell>
          <cell r="B324" t="str">
            <v>ESGOTAMENTO CONTINUO AGUA                                                      </v>
          </cell>
          <cell r="C324" t="str">
            <v>m3</v>
          </cell>
          <cell r="D324">
            <v>1.9</v>
          </cell>
        </row>
        <row r="325">
          <cell r="A325" t="str">
            <v>24.03.06</v>
          </cell>
          <cell r="B325" t="str">
            <v>ESCORAMENTO DE VALAS/CAVAS P/FUND.CONT.                                        </v>
          </cell>
          <cell r="C325" t="str">
            <v>m2</v>
          </cell>
          <cell r="D325">
            <v>89.7</v>
          </cell>
        </row>
        <row r="326">
          <cell r="A326" t="str">
            <v>24.03.07</v>
          </cell>
          <cell r="B326" t="str">
            <v>ESCORAMENTO DE VALAS/CAVAS P/FUND.DESC.                                        </v>
          </cell>
          <cell r="C326" t="str">
            <v>m2</v>
          </cell>
          <cell r="D326">
            <v>60.02</v>
          </cell>
        </row>
        <row r="327">
          <cell r="A327" t="str">
            <v>24.03.08</v>
          </cell>
          <cell r="B327" t="str">
            <v>ESCORAMENTO PARA FORMAS                                                        </v>
          </cell>
          <cell r="C327" t="str">
            <v>m2</v>
          </cell>
          <cell r="D327">
            <v>33.96</v>
          </cell>
        </row>
        <row r="328">
          <cell r="A328" t="str">
            <v>24.04.01</v>
          </cell>
          <cell r="B328" t="str">
            <v>CIMB.DE PASSAGEM SECUND. E GALERIA RET.                                        </v>
          </cell>
          <cell r="C328" t="str">
            <v>m3</v>
          </cell>
          <cell r="D328">
            <v>32.44</v>
          </cell>
        </row>
        <row r="329">
          <cell r="A329" t="str">
            <v>24.04.02</v>
          </cell>
          <cell r="B329" t="str">
            <v>CIMBRAMENTO DE GALERIA EM ABOBODA                                              </v>
          </cell>
          <cell r="C329" t="str">
            <v>m3</v>
          </cell>
          <cell r="D329">
            <v>46.5</v>
          </cell>
        </row>
        <row r="330">
          <cell r="A330" t="str">
            <v>24.04.03</v>
          </cell>
          <cell r="B330" t="str">
            <v>ANDAIME DE MADEIRA                                                             </v>
          </cell>
          <cell r="C330" t="str">
            <v>m3</v>
          </cell>
          <cell r="D330">
            <v>11.99</v>
          </cell>
        </row>
        <row r="331">
          <cell r="A331" t="str">
            <v>24.04.04</v>
          </cell>
          <cell r="B331" t="str">
            <v>ANDAIME TUBULAR                                                                </v>
          </cell>
          <cell r="C331" t="str">
            <v>m3</v>
          </cell>
          <cell r="D331">
            <v>17.62</v>
          </cell>
        </row>
        <row r="332">
          <cell r="A332" t="str">
            <v>24.05.01</v>
          </cell>
          <cell r="B332" t="str">
            <v>FORMA PLANA PARA CONCRETO COMUM                                                </v>
          </cell>
          <cell r="C332" t="str">
            <v>m2</v>
          </cell>
          <cell r="D332">
            <v>73.37</v>
          </cell>
        </row>
        <row r="333">
          <cell r="A333" t="str">
            <v>24.05.02</v>
          </cell>
          <cell r="B333" t="str">
            <v>FORMA PLANA PARA CONCRETO APARENTE                                             </v>
          </cell>
          <cell r="C333" t="str">
            <v>m2</v>
          </cell>
          <cell r="D333">
            <v>83.53</v>
          </cell>
        </row>
        <row r="334">
          <cell r="A334" t="str">
            <v>24.06.01</v>
          </cell>
          <cell r="B334" t="str">
            <v>BARRA DE ACO CA-25                                                             </v>
          </cell>
          <cell r="C334" t="str">
            <v>kg</v>
          </cell>
          <cell r="D334">
            <v>7.67</v>
          </cell>
        </row>
        <row r="335">
          <cell r="A335" t="str">
            <v>24.06.02</v>
          </cell>
          <cell r="B335" t="str">
            <v>BARRA DE ACO CA-50                                                             </v>
          </cell>
          <cell r="C335" t="str">
            <v>kg</v>
          </cell>
          <cell r="D335">
            <v>7.61</v>
          </cell>
        </row>
        <row r="336">
          <cell r="A336" t="str">
            <v>24.06.03</v>
          </cell>
          <cell r="B336" t="str">
            <v>BARRA DE ACO CA-60                                                             </v>
          </cell>
          <cell r="C336" t="str">
            <v>kg</v>
          </cell>
          <cell r="D336">
            <v>8.48</v>
          </cell>
        </row>
        <row r="337">
          <cell r="A337" t="str">
            <v>24.06.04</v>
          </cell>
          <cell r="B337" t="str">
            <v>TELA METALICA                                                                  </v>
          </cell>
          <cell r="C337" t="str">
            <v>kg</v>
          </cell>
          <cell r="D337">
            <v>7.15</v>
          </cell>
        </row>
        <row r="338">
          <cell r="A338" t="str">
            <v>24.07.01</v>
          </cell>
          <cell r="B338" t="str">
            <v>CONCRETO FCK 10 MPA                                                            </v>
          </cell>
          <cell r="C338" t="str">
            <v>m3</v>
          </cell>
          <cell r="D338">
            <v>370.11</v>
          </cell>
        </row>
        <row r="339">
          <cell r="A339" t="str">
            <v>24.07.02</v>
          </cell>
          <cell r="B339" t="str">
            <v>CONCRETO FCK 15 MPA                                                            </v>
          </cell>
          <cell r="C339" t="str">
            <v>m3</v>
          </cell>
          <cell r="D339">
            <v>407.07</v>
          </cell>
        </row>
        <row r="340">
          <cell r="A340" t="str">
            <v>24.07.03</v>
          </cell>
          <cell r="B340" t="str">
            <v>CONCRETO FCK 18 MPA                                                            </v>
          </cell>
          <cell r="C340" t="str">
            <v>m3</v>
          </cell>
          <cell r="D340">
            <v>416.67</v>
          </cell>
        </row>
        <row r="341">
          <cell r="A341" t="str">
            <v>24.07.04</v>
          </cell>
          <cell r="B341" t="str">
            <v>CONCRETO FCK 20 MPA                                                            </v>
          </cell>
          <cell r="C341" t="str">
            <v>m3</v>
          </cell>
          <cell r="D341">
            <v>434.01</v>
          </cell>
        </row>
        <row r="342">
          <cell r="A342" t="str">
            <v>24.07.05</v>
          </cell>
          <cell r="B342" t="str">
            <v>CONCRETO FCK 25 MPA                                                            </v>
          </cell>
          <cell r="C342" t="str">
            <v>m3</v>
          </cell>
          <cell r="D342">
            <v>445.49</v>
          </cell>
        </row>
        <row r="343">
          <cell r="A343" t="str">
            <v>24.07.07</v>
          </cell>
          <cell r="B343" t="str">
            <v>CONCRETO FCK 30 MPA                                                            </v>
          </cell>
          <cell r="C343" t="str">
            <v>m3</v>
          </cell>
          <cell r="D343">
            <v>460.23</v>
          </cell>
        </row>
        <row r="344">
          <cell r="A344" t="str">
            <v>24.07.08</v>
          </cell>
          <cell r="B344" t="str">
            <v>CONCRETO CICLOPICO                                                             </v>
          </cell>
          <cell r="C344" t="str">
            <v>m3</v>
          </cell>
          <cell r="D344">
            <v>372.96</v>
          </cell>
        </row>
        <row r="345">
          <cell r="A345" t="str">
            <v>24.07.09</v>
          </cell>
          <cell r="B345" t="str">
            <v>BOMBEAMENTO P/ CONCRETO QUALQUER RESIST.                                       </v>
          </cell>
          <cell r="C345" t="str">
            <v>m3</v>
          </cell>
          <cell r="D345">
            <v>40.57</v>
          </cell>
        </row>
        <row r="346">
          <cell r="A346" t="str">
            <v>24.07.12</v>
          </cell>
          <cell r="B346" t="str">
            <v>CONCRETO FCK 35 MPA                                                            </v>
          </cell>
          <cell r="C346" t="str">
            <v>m3</v>
          </cell>
          <cell r="D346">
            <v>469.09</v>
          </cell>
        </row>
        <row r="347">
          <cell r="A347" t="str">
            <v>24.07.13</v>
          </cell>
          <cell r="B347" t="str">
            <v>CONCRETO FCK 40 MPA                                                            </v>
          </cell>
          <cell r="C347" t="str">
            <v>m3</v>
          </cell>
          <cell r="D347">
            <v>496.22</v>
          </cell>
        </row>
        <row r="348">
          <cell r="A348" t="str">
            <v>24.07.14</v>
          </cell>
          <cell r="B348" t="str">
            <v>CONCRETO FCK 45 MPA                                                            </v>
          </cell>
          <cell r="C348" t="str">
            <v>m3</v>
          </cell>
          <cell r="D348">
            <v>569.35</v>
          </cell>
        </row>
        <row r="349">
          <cell r="A349" t="str">
            <v>24.07.15</v>
          </cell>
          <cell r="B349" t="str">
            <v> CONCRETO FCK 50 MPA                                                           </v>
          </cell>
          <cell r="C349" t="str">
            <v>m3</v>
          </cell>
          <cell r="D349">
            <v>587.58</v>
          </cell>
        </row>
        <row r="350">
          <cell r="A350" t="str">
            <v>24.08.01</v>
          </cell>
          <cell r="B350" t="str">
            <v>JUNTA ELASTICA EM PVC TIPO O-12                                                </v>
          </cell>
          <cell r="C350" t="str">
            <v>m</v>
          </cell>
          <cell r="D350">
            <v>62.35</v>
          </cell>
        </row>
        <row r="351">
          <cell r="A351" t="str">
            <v>24.08.02</v>
          </cell>
          <cell r="B351" t="str">
            <v>JUNTA ELASTICA EM PVC TIPO O-22                                                </v>
          </cell>
          <cell r="C351" t="str">
            <v>m</v>
          </cell>
          <cell r="D351">
            <v>84.55</v>
          </cell>
        </row>
        <row r="352">
          <cell r="A352" t="str">
            <v>24.09.01</v>
          </cell>
          <cell r="B352" t="str">
            <v>ENROCAMENTO PEDRA ARRUMADA                                                     </v>
          </cell>
          <cell r="C352" t="str">
            <v>m3</v>
          </cell>
          <cell r="D352">
            <v>207.57</v>
          </cell>
        </row>
        <row r="353">
          <cell r="A353" t="str">
            <v>24.09.02</v>
          </cell>
          <cell r="B353" t="str">
            <v>ENROCAMENTO PEDRA ARRUMADA E REJUNTADA                                         </v>
          </cell>
          <cell r="C353" t="str">
            <v>m3</v>
          </cell>
          <cell r="D353">
            <v>310.62</v>
          </cell>
        </row>
        <row r="354">
          <cell r="A354" t="str">
            <v>24.09.03</v>
          </cell>
          <cell r="B354" t="str">
            <v>ENROCAMENTO PEDRA JOGADA                                                       </v>
          </cell>
          <cell r="C354" t="str">
            <v>m3</v>
          </cell>
          <cell r="D354">
            <v>133.97</v>
          </cell>
        </row>
        <row r="355">
          <cell r="A355" t="str">
            <v>24.09.04</v>
          </cell>
          <cell r="B355" t="str">
            <v>GABIAO TIPO CAIXA LARGURA 50CM - TELA GALVANIZADA                              </v>
          </cell>
          <cell r="C355" t="str">
            <v>m3</v>
          </cell>
          <cell r="D355">
            <v>361.49</v>
          </cell>
        </row>
        <row r="356">
          <cell r="A356" t="str">
            <v>24.09.04.01</v>
          </cell>
          <cell r="B356" t="str">
            <v>GABIAO TIPO CAIXA ALTURA DE 50 CM - REVSTIDO DE PVC                            </v>
          </cell>
          <cell r="C356" t="str">
            <v>m3</v>
          </cell>
          <cell r="D356">
            <v>422.6</v>
          </cell>
        </row>
        <row r="357">
          <cell r="A357" t="str">
            <v>24.09.04.02</v>
          </cell>
          <cell r="B357" t="str">
            <v>GABIAO TIPO CAIXA REVESTIDO DE PVC ALTURA DE 1,00M                             </v>
          </cell>
          <cell r="C357" t="str">
            <v>m3</v>
          </cell>
          <cell r="D357">
            <v>340.51</v>
          </cell>
        </row>
        <row r="358">
          <cell r="A358" t="str">
            <v>24.09.04.03</v>
          </cell>
          <cell r="B358" t="str">
            <v>GABIAO TIPO CAIXA GALVANIZADO ALTURA DE 1,00M                                  </v>
          </cell>
          <cell r="C358" t="str">
            <v>m3</v>
          </cell>
          <cell r="D358">
            <v>317.11</v>
          </cell>
        </row>
        <row r="359">
          <cell r="A359" t="str">
            <v>24.09.05.01</v>
          </cell>
          <cell r="B359" t="str">
            <v>GABIAO TIPO COLCHAO ESPES.17CM-TELA GALV                                       </v>
          </cell>
          <cell r="C359" t="str">
            <v>m2</v>
          </cell>
          <cell r="D359">
            <v>103.29</v>
          </cell>
        </row>
        <row r="360">
          <cell r="A360" t="str">
            <v>24.09.06.01</v>
          </cell>
          <cell r="B360" t="str">
            <v>GABIAO TIPO COLCHAO ESPESSURA 23CM - TELA GALVANIZADA                          </v>
          </cell>
          <cell r="C360" t="str">
            <v>m2</v>
          </cell>
          <cell r="D360">
            <v>118.67</v>
          </cell>
        </row>
        <row r="361">
          <cell r="A361" t="str">
            <v>24.09.07.01</v>
          </cell>
          <cell r="B361" t="str">
            <v>GABIAO TIPO COLCHAO ESPES.30CM-TELA GALV                                       </v>
          </cell>
          <cell r="C361" t="str">
            <v>m2</v>
          </cell>
          <cell r="D361">
            <v>134.64</v>
          </cell>
        </row>
        <row r="362">
          <cell r="A362" t="str">
            <v>24.09.08.01</v>
          </cell>
          <cell r="B362" t="str">
            <v>GABIAO TIPO COLCHAO ESPES.17CM-TELA PVC                                        </v>
          </cell>
          <cell r="C362" t="str">
            <v>m2</v>
          </cell>
          <cell r="D362">
            <v>116.14</v>
          </cell>
        </row>
        <row r="363">
          <cell r="A363" t="str">
            <v>24.09.09.01</v>
          </cell>
          <cell r="B363" t="str">
            <v>GABIAO TIPO COLCHAO ESPESSURA 23CM - TELA PVC                                  </v>
          </cell>
          <cell r="C363" t="str">
            <v>m2</v>
          </cell>
          <cell r="D363">
            <v>130.13</v>
          </cell>
        </row>
        <row r="364">
          <cell r="A364" t="str">
            <v>24.09.10.01</v>
          </cell>
          <cell r="B364" t="str">
            <v>GABIAO TIPO COLCHAO ESPESSURA 30CM - TELA PVC                                  </v>
          </cell>
          <cell r="C364" t="str">
            <v>m2</v>
          </cell>
          <cell r="D364">
            <v>147.27</v>
          </cell>
        </row>
        <row r="365">
          <cell r="A365" t="str">
            <v>24.09.11</v>
          </cell>
          <cell r="B365" t="str">
            <v>GABIAO TIPO SACO-TELA GALV.                                                    </v>
          </cell>
          <cell r="C365" t="str">
            <v>m3</v>
          </cell>
          <cell r="D365">
            <v>338.1</v>
          </cell>
        </row>
        <row r="366">
          <cell r="A366" t="str">
            <v>24.09.12</v>
          </cell>
          <cell r="B366" t="str">
            <v>GABIAO TIPO SACO - TELA GALVANIZADA REVESTIDA DE PVC                           </v>
          </cell>
          <cell r="C366" t="str">
            <v>m3</v>
          </cell>
          <cell r="D366">
            <v>343.34</v>
          </cell>
        </row>
        <row r="367">
          <cell r="A367" t="str">
            <v>24.09.13</v>
          </cell>
          <cell r="B367" t="str">
            <v>CAMADA FILTRANTE PEDRA BRITADA                                                 </v>
          </cell>
          <cell r="C367" t="str">
            <v>m3</v>
          </cell>
          <cell r="D367">
            <v>115.48</v>
          </cell>
        </row>
        <row r="368">
          <cell r="A368" t="str">
            <v>24.10.02</v>
          </cell>
          <cell r="B368" t="str">
            <v>CALCAMENTO CONCRETO FCK 15 MPA                                                 </v>
          </cell>
          <cell r="C368" t="str">
            <v>m3</v>
          </cell>
          <cell r="D368">
            <v>575.25</v>
          </cell>
        </row>
        <row r="369">
          <cell r="A369" t="str">
            <v>24.10.03</v>
          </cell>
          <cell r="B369" t="str">
            <v>CALCAMENTO CONCRETO FCK 10 MPA                                                 </v>
          </cell>
          <cell r="C369" t="str">
            <v>m3</v>
          </cell>
          <cell r="D369">
            <v>536.45</v>
          </cell>
        </row>
        <row r="370">
          <cell r="A370" t="str">
            <v>24.11.01</v>
          </cell>
          <cell r="B370" t="str">
            <v>ALVENARIA TIJOLO                                                               </v>
          </cell>
          <cell r="C370" t="str">
            <v>m3</v>
          </cell>
          <cell r="D370">
            <v>745.32</v>
          </cell>
        </row>
        <row r="371">
          <cell r="A371" t="str">
            <v>24.11.02</v>
          </cell>
          <cell r="B371" t="str">
            <v>ALVENARIA DE PEDRA SECA                                                        </v>
          </cell>
          <cell r="C371" t="str">
            <v>m3</v>
          </cell>
          <cell r="D371">
            <v>287.19</v>
          </cell>
        </row>
        <row r="372">
          <cell r="A372" t="str">
            <v>24.11.04</v>
          </cell>
          <cell r="B372" t="str">
            <v>ALVENARIA DE PEDRA ARGAMASSADA                                                 </v>
          </cell>
          <cell r="C372" t="str">
            <v>m3</v>
          </cell>
          <cell r="D372">
            <v>505.51</v>
          </cell>
        </row>
        <row r="373">
          <cell r="A373" t="str">
            <v>24.11.05</v>
          </cell>
          <cell r="B373" t="str">
            <v>ALVENARIA DE BLOCO DE CONCRETO                                                 </v>
          </cell>
          <cell r="C373" t="str">
            <v>m3</v>
          </cell>
          <cell r="D373">
            <v>439.09</v>
          </cell>
        </row>
        <row r="374">
          <cell r="A374" t="str">
            <v>24.11.07</v>
          </cell>
          <cell r="B374" t="str">
            <v>ARGAM.DE CIMENTO E AREIA TRACO 1:3 E=2CM                                       </v>
          </cell>
          <cell r="C374" t="str">
            <v>m2</v>
          </cell>
          <cell r="D374">
            <v>31.7</v>
          </cell>
        </row>
        <row r="375">
          <cell r="A375" t="str">
            <v>24.12.01.01</v>
          </cell>
          <cell r="B375" t="str">
            <v>ENCHIMENTO DE VALA COM PEDRA BRITADA 1E2                                       </v>
          </cell>
          <cell r="C375" t="str">
            <v>m3</v>
          </cell>
          <cell r="D375">
            <v>96.91</v>
          </cell>
        </row>
        <row r="376">
          <cell r="A376" t="str">
            <v>24.12.01.02</v>
          </cell>
          <cell r="B376" t="str">
            <v>ENCHIMENTO DE VALA COM PEDRA BRITADA 3E4                                       </v>
          </cell>
          <cell r="C376" t="str">
            <v>m3</v>
          </cell>
          <cell r="D376">
            <v>106.95</v>
          </cell>
        </row>
        <row r="377">
          <cell r="A377" t="str">
            <v>24.12.01.03</v>
          </cell>
          <cell r="B377" t="str">
            <v>ENCHIMENTO DE VALA COM BICA CORRIDA                                            </v>
          </cell>
          <cell r="C377" t="str">
            <v>m3</v>
          </cell>
          <cell r="D377">
            <v>104.59</v>
          </cell>
        </row>
        <row r="378">
          <cell r="A378" t="str">
            <v>24.12.02</v>
          </cell>
          <cell r="B378" t="str">
            <v>ENCHIMENTO DE VALA COM AREIA                                                   </v>
          </cell>
          <cell r="C378" t="str">
            <v>m3</v>
          </cell>
          <cell r="D378">
            <v>138.42</v>
          </cell>
        </row>
        <row r="379">
          <cell r="A379" t="str">
            <v>24.12.03</v>
          </cell>
          <cell r="B379" t="str">
            <v>ENCHIMENTO DE VALA COM PEDRA MARROADA                                          </v>
          </cell>
          <cell r="C379" t="str">
            <v>m3</v>
          </cell>
          <cell r="D379">
            <v>92.9</v>
          </cell>
        </row>
        <row r="380">
          <cell r="A380" t="str">
            <v>24.12.05</v>
          </cell>
          <cell r="B380" t="str">
            <v>ENCHIMENTO BASE TUBO COM PEDRA BRITADA                                         </v>
          </cell>
          <cell r="C380" t="str">
            <v>m3</v>
          </cell>
          <cell r="D380">
            <v>129.72</v>
          </cell>
        </row>
        <row r="381">
          <cell r="A381" t="str">
            <v>24.12.08</v>
          </cell>
          <cell r="B381" t="str">
            <v>COMPACTACAO MANUAL C/REATERRO SOLO LOCAL                                       </v>
          </cell>
          <cell r="C381" t="str">
            <v>m3</v>
          </cell>
          <cell r="D381">
            <v>21.87</v>
          </cell>
        </row>
        <row r="382">
          <cell r="A382" t="str">
            <v>24.12.09</v>
          </cell>
          <cell r="B382" t="str">
            <v>COMPACTACAO MANUAL PARA BASES DE CAIXAS E VALAS                                </v>
          </cell>
          <cell r="C382" t="str">
            <v>m2</v>
          </cell>
          <cell r="D382">
            <v>10.93</v>
          </cell>
        </row>
        <row r="383">
          <cell r="A383" t="str">
            <v>24.13.01</v>
          </cell>
          <cell r="B383" t="str">
            <v>VALETA SECAO TRANSV.ATE 0,50M2 1 CAT.                                          </v>
          </cell>
          <cell r="C383" t="str">
            <v>m3</v>
          </cell>
          <cell r="D383">
            <v>50.67</v>
          </cell>
        </row>
        <row r="384">
          <cell r="A384" t="str">
            <v>24.13.02</v>
          </cell>
          <cell r="B384" t="str">
            <v>VALETA SECAO TRANSV.ATE 0,50M2 2 CAT.                                          </v>
          </cell>
          <cell r="C384" t="str">
            <v>m3</v>
          </cell>
          <cell r="D384">
            <v>74.89</v>
          </cell>
        </row>
        <row r="385">
          <cell r="A385" t="str">
            <v>24.13.03</v>
          </cell>
          <cell r="B385" t="str">
            <v>VALETA SECAO TRANSV.ATE 0,50M2 3 CAT.                                          </v>
          </cell>
          <cell r="C385" t="str">
            <v>m3</v>
          </cell>
          <cell r="D385">
            <v>158.29</v>
          </cell>
        </row>
        <row r="386">
          <cell r="A386" t="str">
            <v>24.13.04</v>
          </cell>
          <cell r="B386" t="str">
            <v>VALETA SECAO TRANSV.MAIOR 0,50M2 1 CAT.                                        </v>
          </cell>
          <cell r="C386" t="str">
            <v>m3</v>
          </cell>
          <cell r="D386">
            <v>15.77</v>
          </cell>
        </row>
        <row r="387">
          <cell r="A387" t="str">
            <v>24.13.05</v>
          </cell>
          <cell r="B387" t="str">
            <v>VALETA SECAO TRANSV.MAIOR 0,50M2 2 CAT.                                        </v>
          </cell>
          <cell r="C387" t="str">
            <v>m3</v>
          </cell>
          <cell r="D387">
            <v>21.03</v>
          </cell>
        </row>
        <row r="388">
          <cell r="A388" t="str">
            <v>24.13.06</v>
          </cell>
          <cell r="B388" t="str">
            <v>VALETA SECAO TRANSV.MAIOR 0,50M2 3 CAT - COM EXPLOSIVOS                        </v>
          </cell>
          <cell r="C388" t="str">
            <v>m3</v>
          </cell>
          <cell r="D388">
            <v>107.1</v>
          </cell>
        </row>
        <row r="389">
          <cell r="A389" t="str">
            <v>24.13.07</v>
          </cell>
          <cell r="B389" t="str">
            <v>VALETA SECAO TRANSV.MAIOR 0.50M2 - SEM EXPLOSIVO                               </v>
          </cell>
          <cell r="C389" t="str">
            <v>m3</v>
          </cell>
          <cell r="D389">
            <v>84.96</v>
          </cell>
        </row>
        <row r="390">
          <cell r="A390" t="str">
            <v>24.14.01.01</v>
          </cell>
          <cell r="B390" t="str">
            <v>MANTA GEOTEXTIL NAO TECIDA RESISTENCIA LONGITUDINAL 07 KN/M                    </v>
          </cell>
          <cell r="C390" t="str">
            <v>m2</v>
          </cell>
          <cell r="D390">
            <v>4.5</v>
          </cell>
        </row>
        <row r="391">
          <cell r="A391" t="str">
            <v>24.14.01.02</v>
          </cell>
          <cell r="B391" t="str">
            <v>MANTA GEOTEXTIL NAO TECIDA RESISTENCIA LONGITUDINAL 08 KN/M                    </v>
          </cell>
          <cell r="C391" t="str">
            <v>m2</v>
          </cell>
          <cell r="D391">
            <v>4.84</v>
          </cell>
        </row>
        <row r="392">
          <cell r="A392" t="str">
            <v>24.14.01.03</v>
          </cell>
          <cell r="B392" t="str">
            <v>MANTA GEOTEXTIL NAO TECIDA RESISTENCIA LONGITUDINAL 09 KN/M                    </v>
          </cell>
          <cell r="C392" t="str">
            <v>m2</v>
          </cell>
          <cell r="D392">
            <v>5.59</v>
          </cell>
        </row>
        <row r="393">
          <cell r="A393" t="str">
            <v>24.14.01.04</v>
          </cell>
          <cell r="B393" t="str">
            <v>MANTA GEOTEXTIL NAO TECIDA RESISTENCIA LONGITUDINAL 10 KN/M                    </v>
          </cell>
          <cell r="C393" t="str">
            <v>m2</v>
          </cell>
          <cell r="D393">
            <v>6.13</v>
          </cell>
        </row>
        <row r="394">
          <cell r="A394" t="str">
            <v>24.14.01.05</v>
          </cell>
          <cell r="B394" t="str">
            <v>MANTA GEOTEXTIL NAO TECIDA RESISTENCIA LONGITUDINAL 14 KN/M                    </v>
          </cell>
          <cell r="C394" t="str">
            <v>m2</v>
          </cell>
          <cell r="D394">
            <v>7.44</v>
          </cell>
        </row>
        <row r="395">
          <cell r="A395" t="str">
            <v>24.14.01.06</v>
          </cell>
          <cell r="B395" t="str">
            <v>MANTA GEOTEXTIL NAO TECIDA RESISTENCIA LONGITUDINAL 16 KN/M                    </v>
          </cell>
          <cell r="C395" t="str">
            <v>m2</v>
          </cell>
          <cell r="D395">
            <v>8.74</v>
          </cell>
        </row>
        <row r="396">
          <cell r="A396" t="str">
            <v>24.14.01.07</v>
          </cell>
          <cell r="B396" t="str">
            <v>MANTA GEOTEXTIL NAO TECIDA RESISTENCIA LONGITUDINAL 21 KN/M                    </v>
          </cell>
          <cell r="C396" t="str">
            <v>m2</v>
          </cell>
          <cell r="D396">
            <v>11.35</v>
          </cell>
        </row>
        <row r="397">
          <cell r="A397" t="str">
            <v>24.14.01.08</v>
          </cell>
          <cell r="B397" t="str">
            <v>MANTA GEOTEXTIL NAO TECIDA RESISTENCIA LONGITUDINAL 26 KN/M                    </v>
          </cell>
          <cell r="C397" t="str">
            <v>m2</v>
          </cell>
          <cell r="D397">
            <v>13.94</v>
          </cell>
        </row>
        <row r="398">
          <cell r="A398" t="str">
            <v>24.14.01.09</v>
          </cell>
          <cell r="B398" t="str">
            <v>MANTA GEOTEXTIL NAO TECIDA RESISTENCIA LONGITUDINAL 31 KN/M                    </v>
          </cell>
          <cell r="C398" t="str">
            <v>m2</v>
          </cell>
          <cell r="D398">
            <v>16.54</v>
          </cell>
        </row>
        <row r="399">
          <cell r="A399" t="str">
            <v>24.14.01.10</v>
          </cell>
          <cell r="B399" t="str">
            <v>MANTA GEOTEXTIL TECIDA RESIST. LONGIT. 24 KN/M                                 </v>
          </cell>
          <cell r="C399" t="str">
            <v>m2</v>
          </cell>
          <cell r="D399">
            <v>6.31</v>
          </cell>
        </row>
        <row r="400">
          <cell r="A400" t="str">
            <v>24.14.01.11</v>
          </cell>
          <cell r="B400" t="str">
            <v>MANTA GEOTEXTIL TECIDA RESISTENCIA LOGINTUDINAL 48 KN/M                        </v>
          </cell>
          <cell r="C400" t="str">
            <v>m2</v>
          </cell>
          <cell r="D400">
            <v>9.9</v>
          </cell>
        </row>
        <row r="401">
          <cell r="A401" t="str">
            <v>24.14.02</v>
          </cell>
          <cell r="B401" t="str">
            <v>MANTA GEOTEXTIL TECIDA                                                         </v>
          </cell>
          <cell r="C401" t="str">
            <v>kg</v>
          </cell>
          <cell r="D401">
            <v>36.03</v>
          </cell>
        </row>
        <row r="402">
          <cell r="A402" t="str">
            <v>24.15.01</v>
          </cell>
          <cell r="B402" t="str">
            <v>TUBO DRENO CONCRETO 15CM                                                       </v>
          </cell>
          <cell r="C402" t="str">
            <v>m</v>
          </cell>
          <cell r="D402">
            <v>48.26</v>
          </cell>
        </row>
        <row r="403">
          <cell r="A403" t="str">
            <v>24.15.02</v>
          </cell>
          <cell r="B403" t="str">
            <v>TUBO DRENO CONCRETO 20CM                                                       </v>
          </cell>
          <cell r="C403" t="str">
            <v>m</v>
          </cell>
          <cell r="D403">
            <v>57.39</v>
          </cell>
        </row>
        <row r="404">
          <cell r="A404" t="str">
            <v>24.15.03</v>
          </cell>
          <cell r="B404" t="str">
            <v>TUBO DRENO BARRO 15CM                                                          </v>
          </cell>
          <cell r="C404" t="str">
            <v>m</v>
          </cell>
          <cell r="D404">
            <v>43.19</v>
          </cell>
        </row>
        <row r="405">
          <cell r="A405" t="str">
            <v>24.15.04</v>
          </cell>
          <cell r="B405" t="str">
            <v>TUBO DRENO BARRO 20CM                                                          </v>
          </cell>
          <cell r="C405" t="str">
            <v>m</v>
          </cell>
          <cell r="D405">
            <v>57.75</v>
          </cell>
        </row>
        <row r="406">
          <cell r="A406" t="str">
            <v>24.15.05</v>
          </cell>
          <cell r="B406" t="str">
            <v>TUBO DE PVC PERFURADO OU NAO D=0,05M                                           </v>
          </cell>
          <cell r="C406" t="str">
            <v>m</v>
          </cell>
          <cell r="D406">
            <v>18.98</v>
          </cell>
        </row>
        <row r="407">
          <cell r="A407" t="str">
            <v>24.15.06</v>
          </cell>
          <cell r="B407" t="str">
            <v>TUBO DE PVC PERFURADO OU NAO D=0,075M                                          </v>
          </cell>
          <cell r="C407" t="str">
            <v>m</v>
          </cell>
          <cell r="D407">
            <v>23.96</v>
          </cell>
        </row>
        <row r="408">
          <cell r="A408" t="str">
            <v>24.15.07</v>
          </cell>
          <cell r="B408" t="str">
            <v>TUBO DE PVC PERFURADO OU NAO D=0,10M                                           </v>
          </cell>
          <cell r="C408" t="str">
            <v>m</v>
          </cell>
          <cell r="D408">
            <v>33.18</v>
          </cell>
        </row>
        <row r="409">
          <cell r="A409" t="str">
            <v>24.15.08</v>
          </cell>
          <cell r="B409" t="str">
            <v>TUBO DE PVC PERFURADO OU NAO D=0,15M                                           </v>
          </cell>
          <cell r="C409" t="str">
            <v>m</v>
          </cell>
          <cell r="D409">
            <v>67.35</v>
          </cell>
        </row>
        <row r="410">
          <cell r="A410" t="str">
            <v>24.15.09</v>
          </cell>
          <cell r="B410" t="str">
            <v>DRENO HORIZONTAL PROFUNDO                                                      </v>
          </cell>
          <cell r="C410" t="str">
            <v>m</v>
          </cell>
          <cell r="D410">
            <v>189.21</v>
          </cell>
        </row>
        <row r="411">
          <cell r="A411" t="str">
            <v>24.15.09.01</v>
          </cell>
          <cell r="B411" t="str">
            <v>DRENO LONGITUDINAL PROFUNDO PARA CORTE EM ROCHA DPR-PP-DE-H07/123              </v>
          </cell>
          <cell r="C411" t="str">
            <v>m</v>
          </cell>
          <cell r="D411">
            <v>126.14</v>
          </cell>
        </row>
        <row r="412">
          <cell r="A412" t="str">
            <v>24.15.09.02</v>
          </cell>
          <cell r="B412" t="str">
            <v>DRENO TRANSVERSAL RASO PARA CORTE EM ROCHA TIPO DRR, PP-DE-H07/123.            </v>
          </cell>
          <cell r="C412" t="str">
            <v>m</v>
          </cell>
          <cell r="D412">
            <v>28.3</v>
          </cell>
        </row>
        <row r="413">
          <cell r="A413" t="str">
            <v>24.15.09.03</v>
          </cell>
          <cell r="B413" t="str">
            <v>DRENO LONGITUDINAL RASO DLR-2, PP-DE-H07/125.                                  </v>
          </cell>
          <cell r="C413" t="str">
            <v>m</v>
          </cell>
          <cell r="D413">
            <v>56.04</v>
          </cell>
        </row>
        <row r="414">
          <cell r="A414" t="str">
            <v>24.15.09.04</v>
          </cell>
          <cell r="B414" t="str">
            <v>DRENOS LONGITUDINAIS PROFUNDOS PARA SOLOS ARENOSOS                             </v>
          </cell>
          <cell r="C414" t="str">
            <v>m</v>
          </cell>
          <cell r="D414">
            <v>123.53</v>
          </cell>
        </row>
        <row r="415">
          <cell r="A415" t="str">
            <v>24.15.09.05</v>
          </cell>
          <cell r="B415" t="str">
            <v>DRENOS LONGITUDINAIS PROFUNDOS EM SOLOS SILTOSOS E/OU ARGILOSOS                </v>
          </cell>
          <cell r="C415" t="str">
            <v>m</v>
          </cell>
          <cell r="D415">
            <v>137.96</v>
          </cell>
        </row>
        <row r="416">
          <cell r="A416" t="str">
            <v>24.15.11</v>
          </cell>
          <cell r="B416" t="str">
            <v>TUBO DRENO DE POLIET.DE ALTA DENS.0,10M                                        </v>
          </cell>
          <cell r="C416" t="str">
            <v>m</v>
          </cell>
          <cell r="D416">
            <v>31.57</v>
          </cell>
        </row>
        <row r="417">
          <cell r="A417" t="str">
            <v>24.15.12</v>
          </cell>
          <cell r="B417" t="str">
            <v>TUBO DRENO DE POLIET.DE ALTA DENS.0,15M                                        </v>
          </cell>
          <cell r="C417" t="str">
            <v>m</v>
          </cell>
          <cell r="D417">
            <v>49.97</v>
          </cell>
        </row>
        <row r="418">
          <cell r="A418" t="str">
            <v>24.15.13</v>
          </cell>
          <cell r="B418" t="str">
            <v>TUBO DRENO DE POLIET.DE ALTA DENS.0,20M                                        </v>
          </cell>
          <cell r="C418" t="str">
            <v>m</v>
          </cell>
          <cell r="D418">
            <v>86.09</v>
          </cell>
        </row>
        <row r="419">
          <cell r="A419" t="str">
            <v>24.15.14</v>
          </cell>
          <cell r="B419" t="str">
            <v>DUTO CORRUG. PEAD 0,05M                                                        </v>
          </cell>
          <cell r="C419" t="str">
            <v>m</v>
          </cell>
          <cell r="D419">
            <v>25.59</v>
          </cell>
        </row>
        <row r="420">
          <cell r="A420" t="str">
            <v>24.15.15</v>
          </cell>
          <cell r="B420" t="str">
            <v>DUTO CORRUG.PEAD 0,075M                                                        </v>
          </cell>
          <cell r="C420" t="str">
            <v>m</v>
          </cell>
          <cell r="D420">
            <v>36.05</v>
          </cell>
        </row>
        <row r="421">
          <cell r="A421" t="str">
            <v>24.15.16</v>
          </cell>
          <cell r="B421" t="str">
            <v>DUTO CORRUG.PEAD 0,10M                                                         </v>
          </cell>
          <cell r="C421" t="str">
            <v>m</v>
          </cell>
          <cell r="D421">
            <v>45.33</v>
          </cell>
        </row>
        <row r="422">
          <cell r="A422" t="str">
            <v>24.15.17</v>
          </cell>
          <cell r="B422" t="str">
            <v>DUTO CORRUG.PEAD 0,15M                                                         </v>
          </cell>
          <cell r="C422" t="str">
            <v>m</v>
          </cell>
          <cell r="D422">
            <v>95.49</v>
          </cell>
        </row>
        <row r="423">
          <cell r="A423" t="str">
            <v>24.16.01</v>
          </cell>
          <cell r="B423" t="str">
            <v>TUBO DE CONCRETO D=0,40M CLASSE PA-1                                           </v>
          </cell>
          <cell r="C423" t="str">
            <v>m</v>
          </cell>
          <cell r="D423">
            <v>135.05</v>
          </cell>
        </row>
        <row r="424">
          <cell r="A424" t="str">
            <v>24.16.02</v>
          </cell>
          <cell r="B424" t="str">
            <v>TUBO DE CONCRETO D=0,40M CLASSE PA-2                                           </v>
          </cell>
          <cell r="C424" t="str">
            <v>m</v>
          </cell>
          <cell r="D424">
            <v>137.57</v>
          </cell>
        </row>
        <row r="425">
          <cell r="A425" t="str">
            <v>24.16.03</v>
          </cell>
          <cell r="B425" t="str">
            <v>TUBO DE CONCRETO D=0,50M CLASSE PA-1                                           </v>
          </cell>
          <cell r="C425" t="str">
            <v>m</v>
          </cell>
          <cell r="D425">
            <v>169.34</v>
          </cell>
        </row>
        <row r="426">
          <cell r="A426" t="str">
            <v>24.16.04</v>
          </cell>
          <cell r="B426" t="str">
            <v>TUBO DE CONCRETO D=0,50M CLASSE PA-2                                           </v>
          </cell>
          <cell r="C426" t="str">
            <v>m</v>
          </cell>
          <cell r="D426">
            <v>182.25</v>
          </cell>
        </row>
        <row r="427">
          <cell r="A427" t="str">
            <v>24.16.05</v>
          </cell>
          <cell r="B427" t="str">
            <v>TUBO DE CONCRETO D=0,50M CLASSE PA-3                                           </v>
          </cell>
          <cell r="C427" t="str">
            <v>m</v>
          </cell>
          <cell r="D427">
            <v>192.76</v>
          </cell>
        </row>
        <row r="428">
          <cell r="A428" t="str">
            <v>24.16.06</v>
          </cell>
          <cell r="B428" t="str">
            <v>TUBO DE CONCRETO D=0,50M CLASSE PA-4                                           </v>
          </cell>
          <cell r="C428" t="str">
            <v>m</v>
          </cell>
          <cell r="D428">
            <v>199.43</v>
          </cell>
        </row>
        <row r="429">
          <cell r="A429" t="str">
            <v>24.16.07</v>
          </cell>
          <cell r="B429" t="str">
            <v>TUBO DE CONCRETO D=0,60M CLASSE PA-1                                           </v>
          </cell>
          <cell r="C429" t="str">
            <v>m</v>
          </cell>
          <cell r="D429">
            <v>202.26</v>
          </cell>
        </row>
        <row r="430">
          <cell r="A430" t="str">
            <v>24.16.08</v>
          </cell>
          <cell r="B430" t="str">
            <v>TUBO DE CONCRETO D=0,60M CLASSE PA-2                                           </v>
          </cell>
          <cell r="C430" t="str">
            <v>m</v>
          </cell>
          <cell r="D430">
            <v>221.64</v>
          </cell>
        </row>
        <row r="431">
          <cell r="A431" t="str">
            <v>24.16.09</v>
          </cell>
          <cell r="B431" t="str">
            <v>TUBO DE CONCRETO D=0,60M CLASSE PA-3                                           </v>
          </cell>
          <cell r="C431" t="str">
            <v>m</v>
          </cell>
          <cell r="D431">
            <v>250.01</v>
          </cell>
        </row>
        <row r="432">
          <cell r="A432" t="str">
            <v>24.16.10</v>
          </cell>
          <cell r="B432" t="str">
            <v>TUBO DE CONCRETO D=0,60M CLASSE PA-4                                           </v>
          </cell>
          <cell r="C432" t="str">
            <v>m</v>
          </cell>
          <cell r="D432">
            <v>281.48</v>
          </cell>
        </row>
        <row r="433">
          <cell r="A433" t="str">
            <v>24.16.11</v>
          </cell>
          <cell r="B433" t="str">
            <v>TUBO DE CONCRETO D=0,80M CLASSE PA-1                                           </v>
          </cell>
          <cell r="C433" t="str">
            <v>m</v>
          </cell>
          <cell r="D433">
            <v>321.03</v>
          </cell>
        </row>
        <row r="434">
          <cell r="A434" t="str">
            <v>24.16.12</v>
          </cell>
          <cell r="B434" t="str">
            <v>TUBO DE CONCRETO D=0,80M CLASSE PA-2                                           </v>
          </cell>
          <cell r="C434" t="str">
            <v>m</v>
          </cell>
          <cell r="D434">
            <v>323.98</v>
          </cell>
        </row>
        <row r="435">
          <cell r="A435" t="str">
            <v>24.16.13</v>
          </cell>
          <cell r="B435" t="str">
            <v>TUBO DE CONCRETO D=0,80M CLASSE PA-3                                           </v>
          </cell>
          <cell r="C435" t="str">
            <v>m</v>
          </cell>
          <cell r="D435">
            <v>406.05</v>
          </cell>
        </row>
        <row r="436">
          <cell r="A436" t="str">
            <v>24.16.14</v>
          </cell>
          <cell r="B436" t="str">
            <v>TUBO DE CONCRETO D=0,80M CLASSE PA-4                                           </v>
          </cell>
          <cell r="C436" t="str">
            <v>m</v>
          </cell>
          <cell r="D436">
            <v>464.17</v>
          </cell>
        </row>
        <row r="437">
          <cell r="A437" t="str">
            <v>24.16.15</v>
          </cell>
          <cell r="B437" t="str">
            <v>TUBO DE CONCRETO D=1,00M CLASSE PA-1                                           </v>
          </cell>
          <cell r="C437" t="str">
            <v>m</v>
          </cell>
          <cell r="D437">
            <v>447.1</v>
          </cell>
        </row>
        <row r="438">
          <cell r="A438" t="str">
            <v>24.16.16</v>
          </cell>
          <cell r="B438" t="str">
            <v>TUBO DE CONCRETO D=1,00M CLASSE PA-2                                           </v>
          </cell>
          <cell r="C438" t="str">
            <v>m</v>
          </cell>
          <cell r="D438">
            <v>454.48</v>
          </cell>
        </row>
        <row r="439">
          <cell r="A439" t="str">
            <v>24.16.17</v>
          </cell>
          <cell r="B439" t="str">
            <v>TUBO DE CONCRETO D=1,00M CLASSE PA-3                                           </v>
          </cell>
          <cell r="C439" t="str">
            <v>m</v>
          </cell>
          <cell r="D439">
            <v>560.73</v>
          </cell>
        </row>
        <row r="440">
          <cell r="A440" t="str">
            <v>24.16.18</v>
          </cell>
          <cell r="B440" t="str">
            <v>TUBO DE CONCRETO D=1,00M CLASSE PA-4                                           </v>
          </cell>
          <cell r="C440" t="str">
            <v>m</v>
          </cell>
          <cell r="D440">
            <v>574.84</v>
          </cell>
        </row>
        <row r="441">
          <cell r="A441" t="str">
            <v>24.16.19</v>
          </cell>
          <cell r="B441" t="str">
            <v>TUBO DE CONCRETO D=1,20M CLASSE PA-1                                           </v>
          </cell>
          <cell r="C441" t="str">
            <v>m</v>
          </cell>
          <cell r="D441">
            <v>662.29</v>
          </cell>
        </row>
        <row r="442">
          <cell r="A442" t="str">
            <v>24.16.20</v>
          </cell>
          <cell r="B442" t="str">
            <v>TUBO DE CONCRETO D=1,20M CLASSE PA-2                                           </v>
          </cell>
          <cell r="C442" t="str">
            <v>m</v>
          </cell>
          <cell r="D442">
            <v>711.29</v>
          </cell>
        </row>
        <row r="443">
          <cell r="A443" t="str">
            <v>24.16.21</v>
          </cell>
          <cell r="B443" t="str">
            <v>TUBO DE CONCRETO D=1,20M CLASSE PA-3                                           </v>
          </cell>
          <cell r="C443" t="str">
            <v>m</v>
          </cell>
          <cell r="D443">
            <v>809.48</v>
          </cell>
        </row>
        <row r="444">
          <cell r="A444" t="str">
            <v>24.16.22</v>
          </cell>
          <cell r="B444" t="str">
            <v>TUBO DE CONCRETO D=1,20M CLASSE PA-4                                           </v>
          </cell>
          <cell r="C444" t="str">
            <v>m</v>
          </cell>
          <cell r="D444">
            <v>865.83</v>
          </cell>
        </row>
        <row r="445">
          <cell r="A445" t="str">
            <v>24.16.23</v>
          </cell>
          <cell r="B445" t="str">
            <v>TUBO DE CONCRETO D=1,50M CLASSE PA-1                                           </v>
          </cell>
          <cell r="C445" t="str">
            <v>m</v>
          </cell>
          <cell r="D445">
            <v>952.69</v>
          </cell>
        </row>
        <row r="446">
          <cell r="A446" t="str">
            <v>24.16.24</v>
          </cell>
          <cell r="B446" t="str">
            <v>TUBO DE CONCRETO D=1,50M CLASSE PA-2                                           </v>
          </cell>
          <cell r="C446" t="str">
            <v>m</v>
          </cell>
          <cell r="D446">
            <v>1038.58</v>
          </cell>
        </row>
        <row r="447">
          <cell r="A447" t="str">
            <v>24.16.25</v>
          </cell>
          <cell r="B447" t="str">
            <v>TUBO DE CONCRETO D=1,50M CLASSE PA-3                                           </v>
          </cell>
          <cell r="C447" t="str">
            <v>m</v>
          </cell>
          <cell r="D447">
            <v>1213.76</v>
          </cell>
        </row>
        <row r="448">
          <cell r="A448" t="str">
            <v>24.16.26</v>
          </cell>
          <cell r="B448" t="str">
            <v>TUBO DE CONCRETO D=1,50M CLASSE PA-4                                           </v>
          </cell>
          <cell r="C448" t="str">
            <v>m</v>
          </cell>
          <cell r="D448">
            <v>1241.97</v>
          </cell>
        </row>
        <row r="449">
          <cell r="A449" t="str">
            <v>24.16.27</v>
          </cell>
          <cell r="B449" t="str">
            <v>TUBO DE CONCRETO SIMPLES D=0,40M                                               </v>
          </cell>
          <cell r="C449" t="str">
            <v>m</v>
          </cell>
          <cell r="D449">
            <v>81.47</v>
          </cell>
        </row>
        <row r="450">
          <cell r="A450" t="str">
            <v>24.16.28</v>
          </cell>
          <cell r="B450" t="str">
            <v>TUBO DE CONCRETO SIMPLES D=0,60M                                               </v>
          </cell>
          <cell r="C450" t="str">
            <v>m</v>
          </cell>
          <cell r="D450">
            <v>123.98</v>
          </cell>
        </row>
        <row r="451">
          <cell r="A451" t="str">
            <v>24.18.01</v>
          </cell>
          <cell r="B451" t="str">
            <v>CANALETA CONCRETO 40CM                                                         </v>
          </cell>
          <cell r="C451" t="str">
            <v>m</v>
          </cell>
          <cell r="D451">
            <v>45.14</v>
          </cell>
        </row>
        <row r="452">
          <cell r="A452" t="str">
            <v>24.18.02</v>
          </cell>
          <cell r="B452" t="str">
            <v>CANALETA CONCRETO 60CM                                                         </v>
          </cell>
          <cell r="C452" t="str">
            <v>m</v>
          </cell>
          <cell r="D452">
            <v>73.88</v>
          </cell>
        </row>
        <row r="453">
          <cell r="A453" t="str">
            <v>24.18.03</v>
          </cell>
          <cell r="B453" t="str">
            <v>CANALETA CONCRETO 80CM                                                         </v>
          </cell>
          <cell r="C453" t="str">
            <v>m</v>
          </cell>
          <cell r="D453">
            <v>131.63</v>
          </cell>
        </row>
        <row r="454">
          <cell r="A454" t="str">
            <v>24.19.03</v>
          </cell>
          <cell r="B454" t="str">
            <v>GUIA PRE-FABRICADA CONCRETO FCK 15MPA                                          </v>
          </cell>
          <cell r="C454" t="str">
            <v>m</v>
          </cell>
          <cell r="D454">
            <v>43.78</v>
          </cell>
        </row>
        <row r="455">
          <cell r="A455" t="str">
            <v>24.19.03.01</v>
          </cell>
          <cell r="B455" t="str">
            <v>GUIA PRE-FABRICADA CONCRETO FCK 20 MPA                                         </v>
          </cell>
          <cell r="C455" t="str">
            <v>m</v>
          </cell>
          <cell r="D455">
            <v>44.86</v>
          </cell>
        </row>
        <row r="456">
          <cell r="A456" t="str">
            <v>24.19.04.01</v>
          </cell>
          <cell r="B456" t="str">
            <v>SARJETA DE CONCRETO FCK 20 MPA                                                 </v>
          </cell>
          <cell r="C456" t="str">
            <v>m3</v>
          </cell>
          <cell r="D456">
            <v>568.24</v>
          </cell>
        </row>
        <row r="457">
          <cell r="A457" t="str">
            <v>24.19.05.01</v>
          </cell>
          <cell r="B457" t="str">
            <v>GUIA DE CONCRETO FCK 20 MPA                                                    </v>
          </cell>
          <cell r="C457" t="str">
            <v>m3</v>
          </cell>
          <cell r="D457">
            <v>704.54</v>
          </cell>
        </row>
        <row r="458">
          <cell r="A458" t="str">
            <v>24.19.06</v>
          </cell>
          <cell r="B458" t="str">
            <v>TELAR E TAMPAO DE FERRO FUNDIDO                                                </v>
          </cell>
          <cell r="C458" t="str">
            <v>un</v>
          </cell>
          <cell r="D458">
            <v>421.39</v>
          </cell>
        </row>
        <row r="459">
          <cell r="A459" t="str">
            <v>24.19.07.01</v>
          </cell>
          <cell r="B459" t="str">
            <v>GRELHA DE CONCRETO DE 10X44X120CM - FCK 20 MPA                                 </v>
          </cell>
          <cell r="C459" t="str">
            <v>un</v>
          </cell>
          <cell r="D459">
            <v>153.68</v>
          </cell>
        </row>
        <row r="460">
          <cell r="A460" t="str">
            <v>24.19.08</v>
          </cell>
          <cell r="B460" t="str">
            <v>GRELHA FERRO FUNDIDO BOCA LOB GRS-135                                          </v>
          </cell>
          <cell r="C460" t="str">
            <v>un</v>
          </cell>
          <cell r="D460">
            <v>407.03</v>
          </cell>
        </row>
        <row r="461">
          <cell r="A461" t="str">
            <v>24.20.01</v>
          </cell>
          <cell r="B461" t="str">
            <v>TUBO ACO CORR.GALV.MET.NAO DESTRUTIVO                                          </v>
          </cell>
          <cell r="C461" t="str">
            <v>kg</v>
          </cell>
          <cell r="D461">
            <v>29.76</v>
          </cell>
        </row>
        <row r="462">
          <cell r="A462" t="str">
            <v>24.20.02</v>
          </cell>
          <cell r="B462" t="str">
            <v>TUBO ACO CORR.EPOXI MET.NAO DESTRUTIVO                                         </v>
          </cell>
          <cell r="C462" t="str">
            <v>kg</v>
          </cell>
          <cell r="D462">
            <v>30.64</v>
          </cell>
        </row>
        <row r="463">
          <cell r="A463" t="str">
            <v>24.20.03</v>
          </cell>
          <cell r="B463" t="str">
            <v>TUBO ACO CORR.GALV.MET.DESTRUTIVO                                              </v>
          </cell>
          <cell r="C463" t="str">
            <v>kg</v>
          </cell>
          <cell r="D463">
            <v>17.22</v>
          </cell>
        </row>
        <row r="464">
          <cell r="A464" t="str">
            <v>24.20.04</v>
          </cell>
          <cell r="B464" t="str">
            <v>TUBO ACO CORRUGADO EPOXI MET. DESTRUTIVO                                       </v>
          </cell>
          <cell r="C464" t="str">
            <v>kg</v>
          </cell>
          <cell r="D464">
            <v>18.55</v>
          </cell>
        </row>
        <row r="465">
          <cell r="A465" t="str">
            <v>24.21.01</v>
          </cell>
          <cell r="B465" t="str">
            <v>BROCA DE CONCRETO ARMADO D=20,00CM                                             </v>
          </cell>
          <cell r="C465" t="str">
            <v>m</v>
          </cell>
          <cell r="D465">
            <v>44.23</v>
          </cell>
        </row>
        <row r="466">
          <cell r="A466" t="str">
            <v>24.21.02</v>
          </cell>
          <cell r="B466" t="str">
            <v>BROCA DE CONCRETO D=25,00CM                                                    </v>
          </cell>
          <cell r="C466" t="str">
            <v>m</v>
          </cell>
          <cell r="D466">
            <v>68.4</v>
          </cell>
        </row>
        <row r="467">
          <cell r="A467" t="str">
            <v>24.21.03</v>
          </cell>
          <cell r="B467" t="str">
            <v>BROCA DE CONCRETO D=15,00CM                                                    </v>
          </cell>
          <cell r="C467" t="str">
            <v>m</v>
          </cell>
          <cell r="D467">
            <v>25.27</v>
          </cell>
        </row>
        <row r="468">
          <cell r="A468" t="str">
            <v>24.22.01</v>
          </cell>
          <cell r="B468" t="str">
            <v>GEOFORMA TEXTIL TENSORIZADA TIPO COLCHAO - ESPESSURA DE 15 CM                  </v>
          </cell>
          <cell r="C468" t="str">
            <v>m2</v>
          </cell>
          <cell r="D468">
            <v>173.56</v>
          </cell>
        </row>
        <row r="469">
          <cell r="A469" t="str">
            <v>24.22.02</v>
          </cell>
          <cell r="B469" t="str">
            <v>GEOFORMA TEXTIL COM DISPOSITIVO AUTO-DRENANTE "UNIFLUXO"                       </v>
          </cell>
          <cell r="C469" t="str">
            <v>m3</v>
          </cell>
          <cell r="D469">
            <v>584.96</v>
          </cell>
        </row>
        <row r="470">
          <cell r="A470" t="str">
            <v>24.23.01</v>
          </cell>
          <cell r="B470" t="str">
            <v>GEOCOMPOSTO DRENANTE (GEOMANTA+GEOTEXTIL 1 LADO PERM.) TIPO 1L - 12 MM         </v>
          </cell>
          <cell r="C470" t="str">
            <v>m2</v>
          </cell>
          <cell r="D470">
            <v>18.86</v>
          </cell>
        </row>
        <row r="471">
          <cell r="A471" t="str">
            <v>24.23.02</v>
          </cell>
          <cell r="B471" t="str">
            <v>GEOCOMPOSTO DRENANTE (GEOMANTA+GEOTEXTIL 1 LADO PERM.) TIPO 1S - 18 MM         </v>
          </cell>
          <cell r="C471" t="str">
            <v>m2</v>
          </cell>
          <cell r="D471">
            <v>21.62</v>
          </cell>
        </row>
        <row r="472">
          <cell r="A472" t="str">
            <v>24.23.03</v>
          </cell>
          <cell r="B472" t="str">
            <v>GEOCOMPOSTO DRENANTE (GEOMANTA+GEOTEXTIL 2 LADOS PERM.TIPO 2L - 10 MM          </v>
          </cell>
          <cell r="C472" t="str">
            <v>m2</v>
          </cell>
          <cell r="D472">
            <v>24.4</v>
          </cell>
        </row>
        <row r="473">
          <cell r="A473" t="str">
            <v>24.23.04</v>
          </cell>
          <cell r="B473" t="str">
            <v>GEOCOMPOSTO DRENANTE (GEOMANTA+GEOTEXTIL 2 LADOS PERM.)TIPO 2S - 16 MM         </v>
          </cell>
          <cell r="C473" t="str">
            <v>m2</v>
          </cell>
          <cell r="D473">
            <v>27.15</v>
          </cell>
        </row>
        <row r="474">
          <cell r="A474" t="str">
            <v>24.23.05</v>
          </cell>
          <cell r="B474" t="str">
            <v>GEOCOMP. DRENANTE (GEOMANTA+GEOTEXTIL 1 LADO PER./1 LADOIMP.) TIPO 2L FP-10MM  </v>
          </cell>
          <cell r="C474" t="str">
            <v>m2</v>
          </cell>
          <cell r="D474">
            <v>31.28</v>
          </cell>
        </row>
        <row r="475">
          <cell r="A475" t="str">
            <v>24.23.06</v>
          </cell>
          <cell r="B475" t="str">
            <v>GEOCOMP. TRINCHEIRA DRENANTE (GEOMANTA+GEOTEXTIL 2 LADOS PERM.) H=90CM / 10MM  </v>
          </cell>
          <cell r="C475" t="str">
            <v>m</v>
          </cell>
          <cell r="D475">
            <v>34.78</v>
          </cell>
        </row>
        <row r="476">
          <cell r="A476" t="str">
            <v>24.23.07</v>
          </cell>
          <cell r="B476" t="str">
            <v>GEOCOMP. TRINCHEIRA DRENANTE (GEOMANTA+GEOTEXTIL 2 LADOSPERM.) H=60CM / 10MM   </v>
          </cell>
          <cell r="C476" t="str">
            <v>m</v>
          </cell>
          <cell r="D476">
            <v>19.92</v>
          </cell>
        </row>
        <row r="477">
          <cell r="A477" t="str">
            <v>24.23.08</v>
          </cell>
          <cell r="B477" t="str">
            <v>GEOCOMP. TRINCHEIRA DRENANTE (GEOMANTA+GEOTEXTIL 2 LADOS PERM.) H=30CM / 10MM  </v>
          </cell>
          <cell r="C477" t="str">
            <v>m</v>
          </cell>
          <cell r="D477">
            <v>22.85</v>
          </cell>
        </row>
        <row r="478">
          <cell r="A478" t="str">
            <v>24.23.09</v>
          </cell>
          <cell r="B478" t="str">
            <v>GEOCOMPOSTO DRENANTE VERTICAL (GEOMANTA + GEOTEXTIL 2 LADOSPERM.)              </v>
          </cell>
          <cell r="C478" t="str">
            <v>m</v>
          </cell>
          <cell r="D478">
            <v>25.76</v>
          </cell>
        </row>
        <row r="479">
          <cell r="A479" t="str">
            <v>25.01.01</v>
          </cell>
          <cell r="B479" t="str">
            <v>ATERRO DE ACESSO                                                               </v>
          </cell>
          <cell r="C479" t="str">
            <v>m3</v>
          </cell>
          <cell r="D479">
            <v>7.96</v>
          </cell>
        </row>
        <row r="480">
          <cell r="A480" t="str">
            <v>25.01.02</v>
          </cell>
          <cell r="B480" t="str">
            <v>ATERRO SOLO COM 3% DE CIMENTO EM USINA                                         </v>
          </cell>
          <cell r="C480" t="str">
            <v>m3</v>
          </cell>
          <cell r="D480">
            <v>47.51</v>
          </cell>
        </row>
        <row r="481">
          <cell r="A481" t="str">
            <v>25.01.03</v>
          </cell>
          <cell r="B481" t="str">
            <v>ATERRO SOLO COM 3% DE CIMENTO C/PULVE.                                         </v>
          </cell>
          <cell r="C481" t="str">
            <v>m3</v>
          </cell>
          <cell r="D481">
            <v>44.53</v>
          </cell>
        </row>
        <row r="482">
          <cell r="A482" t="str">
            <v>25.01.03.05</v>
          </cell>
          <cell r="B482" t="str">
            <v>ATERRO SOLO COM 6% DE CIMENTO C/PULVE.                                         </v>
          </cell>
          <cell r="C482" t="str">
            <v>m3</v>
          </cell>
          <cell r="D482">
            <v>82.27</v>
          </cell>
        </row>
        <row r="483">
          <cell r="A483" t="str">
            <v>25.02.01</v>
          </cell>
          <cell r="B483" t="str">
            <v>ESCAVACAO MANUAL PARA OBRAS S/EXPLOSIVO                                        </v>
          </cell>
          <cell r="C483" t="str">
            <v>m3</v>
          </cell>
          <cell r="D483">
            <v>46.28</v>
          </cell>
        </row>
        <row r="484">
          <cell r="A484" t="str">
            <v>25.02.02</v>
          </cell>
          <cell r="B484" t="str">
            <v>ESCAVACAO MECANICA P/ OBRAS S/EXPLOSIVO                                        </v>
          </cell>
          <cell r="C484" t="str">
            <v>m3</v>
          </cell>
          <cell r="D484">
            <v>10.55</v>
          </cell>
        </row>
        <row r="485">
          <cell r="A485" t="str">
            <v>25.02.03</v>
          </cell>
          <cell r="B485" t="str">
            <v>ESCAVACAO MECANICA P/ OBRAS C/EXPLOSIVO                                        </v>
          </cell>
          <cell r="C485" t="str">
            <v>m3</v>
          </cell>
          <cell r="D485">
            <v>41.46</v>
          </cell>
        </row>
        <row r="486">
          <cell r="A486" t="str">
            <v>25.02.04</v>
          </cell>
          <cell r="B486" t="str">
            <v>CORTA-RIO ESCAVACAO SEM EXPLOSIVO                                              </v>
          </cell>
          <cell r="C486" t="str">
            <v>m3</v>
          </cell>
          <cell r="D486">
            <v>10.55</v>
          </cell>
        </row>
        <row r="487">
          <cell r="A487" t="str">
            <v>25.02.05</v>
          </cell>
          <cell r="B487" t="str">
            <v>CORTA-RIO ESCAVACAO COM EXPLOSIVO                                              </v>
          </cell>
          <cell r="C487" t="str">
            <v>m3</v>
          </cell>
          <cell r="D487">
            <v>41.46</v>
          </cell>
        </row>
        <row r="488">
          <cell r="A488" t="str">
            <v>25.02.06</v>
          </cell>
          <cell r="B488" t="str">
            <v>ESCAV.FUND.BUEIRO OU DRENO S/EXPL.ATE 2M                                       </v>
          </cell>
          <cell r="C488" t="str">
            <v>m3</v>
          </cell>
          <cell r="D488">
            <v>56.94</v>
          </cell>
        </row>
        <row r="489">
          <cell r="A489" t="str">
            <v>25.02.07</v>
          </cell>
          <cell r="B489" t="str">
            <v>ACRESC.P/ESCAV.1,5M PROFUNDIDADE,ALEM 2M                                       </v>
          </cell>
          <cell r="C489" t="str">
            <v>m3</v>
          </cell>
          <cell r="D489">
            <v>11.78</v>
          </cell>
        </row>
        <row r="490">
          <cell r="A490" t="str">
            <v>25.02.08</v>
          </cell>
          <cell r="B490" t="str">
            <v>ESCAV.FUND.BUEIRO OU DRENO C/EXPL.ATE 2M                                       </v>
          </cell>
          <cell r="C490" t="str">
            <v>m3</v>
          </cell>
          <cell r="D490">
            <v>183.21</v>
          </cell>
        </row>
        <row r="491">
          <cell r="A491" t="str">
            <v>25.02.09</v>
          </cell>
          <cell r="B491" t="str">
            <v>ACRESC.ESC.ENS.EXPL.C/1,5M PROF.ALEM 2M                                        </v>
          </cell>
          <cell r="C491" t="str">
            <v>m3</v>
          </cell>
          <cell r="D491">
            <v>17.21</v>
          </cell>
        </row>
        <row r="492">
          <cell r="A492" t="str">
            <v>25.02.10</v>
          </cell>
          <cell r="B492" t="str">
            <v>ESCAV.FUND.DENTRO ENSEC. SEM EXPL.ATE 3M                                       </v>
          </cell>
          <cell r="C492" t="str">
            <v>m3</v>
          </cell>
          <cell r="D492">
            <v>48.78</v>
          </cell>
        </row>
        <row r="493">
          <cell r="A493" t="str">
            <v>25.02.11</v>
          </cell>
          <cell r="B493" t="str">
            <v>ACR.P/ESCAV.ENSEC.P/CADA1,0M PROF.ALEM3M                                       </v>
          </cell>
          <cell r="C493" t="str">
            <v>m3</v>
          </cell>
          <cell r="D493">
            <v>9.73</v>
          </cell>
        </row>
        <row r="494">
          <cell r="A494" t="str">
            <v>25.02.12</v>
          </cell>
          <cell r="B494" t="str">
            <v>ESCAV.FUND.DENTRO ENSEC.C/EXPL.ATE  3M                                         </v>
          </cell>
          <cell r="C494" t="str">
            <v>m3</v>
          </cell>
          <cell r="D494">
            <v>152.86</v>
          </cell>
        </row>
        <row r="495">
          <cell r="A495" t="str">
            <v>25.02.13</v>
          </cell>
          <cell r="B495" t="str">
            <v>ACRESC.P/ESC.ENSEC.C/EXPL.C/1,5M ALEM 3M                                       </v>
          </cell>
          <cell r="C495" t="str">
            <v>m3</v>
          </cell>
          <cell r="D495">
            <v>17.21</v>
          </cell>
        </row>
        <row r="496">
          <cell r="A496" t="str">
            <v>25.03.01</v>
          </cell>
          <cell r="B496" t="str">
            <v>PAREDE ENSECADEIRA COM PRANCHA-ESP.0,05M                                       </v>
          </cell>
          <cell r="C496" t="str">
            <v>m2</v>
          </cell>
          <cell r="D496">
            <v>188.73</v>
          </cell>
        </row>
        <row r="497">
          <cell r="A497" t="str">
            <v>25.03.02</v>
          </cell>
          <cell r="B497" t="str">
            <v>PAREDE ENSECADEIRA C/PRANCHA-ESP.0,075M                                        </v>
          </cell>
          <cell r="C497" t="str">
            <v>m2</v>
          </cell>
          <cell r="D497">
            <v>264.44</v>
          </cell>
        </row>
        <row r="498">
          <cell r="A498" t="str">
            <v>25.03.03</v>
          </cell>
          <cell r="B498" t="str">
            <v>PAREDE ENSECADEIRA COM PERFIL METALICO                                         </v>
          </cell>
          <cell r="C498" t="str">
            <v>m2</v>
          </cell>
          <cell r="D498">
            <v>368.93</v>
          </cell>
        </row>
        <row r="499">
          <cell r="A499" t="str">
            <v>25.03.04</v>
          </cell>
          <cell r="B499" t="str">
            <v>ARGILA ENCH.ENSECADEIRA,INCL.APILOAMENTO                                       </v>
          </cell>
          <cell r="C499" t="str">
            <v>m3</v>
          </cell>
          <cell r="D499">
            <v>46.39</v>
          </cell>
        </row>
        <row r="500">
          <cell r="A500" t="str">
            <v>25.03.04.01</v>
          </cell>
          <cell r="B500" t="str">
            <v>ENSECADEIRA COM SACOS DE AREIA                                                 </v>
          </cell>
          <cell r="C500" t="str">
            <v>m3</v>
          </cell>
          <cell r="D500">
            <v>340.17</v>
          </cell>
        </row>
        <row r="501">
          <cell r="A501" t="str">
            <v>25.03.04.03</v>
          </cell>
          <cell r="B501" t="str">
            <v>SOLO CIMENTO ENSACADO, COM TEOR DE CIMENTO A 4%                                </v>
          </cell>
          <cell r="C501" t="str">
            <v>m3</v>
          </cell>
          <cell r="D501">
            <v>168.87</v>
          </cell>
        </row>
        <row r="502">
          <cell r="A502" t="str">
            <v>25.03.04.04</v>
          </cell>
          <cell r="B502" t="str">
            <v>SOLO CIMENTO ENSACADO, COM TEOR DE CIMENTO A 6%                                </v>
          </cell>
          <cell r="C502" t="str">
            <v>m3</v>
          </cell>
          <cell r="D502">
            <v>187.34</v>
          </cell>
        </row>
        <row r="503">
          <cell r="A503" t="str">
            <v>25.03.05</v>
          </cell>
          <cell r="B503" t="str">
            <v>ESGOTAMENTO CONTINUO AGUA                                                      </v>
          </cell>
          <cell r="C503" t="str">
            <v>m3</v>
          </cell>
          <cell r="D503">
            <v>1.9</v>
          </cell>
        </row>
        <row r="504">
          <cell r="A504" t="str">
            <v>25.03.06</v>
          </cell>
          <cell r="B504" t="str">
            <v>ESCORAMENTO DE VALAS/CAVAS P/FUND.CONT.                                        </v>
          </cell>
          <cell r="C504" t="str">
            <v>m2</v>
          </cell>
          <cell r="D504">
            <v>89.7</v>
          </cell>
        </row>
        <row r="505">
          <cell r="A505" t="str">
            <v>25.03.07</v>
          </cell>
          <cell r="B505" t="str">
            <v>ESCORAMENTO DE VALAS/CAVAS P/FUND.DESC.                                        </v>
          </cell>
          <cell r="C505" t="str">
            <v>m2</v>
          </cell>
          <cell r="D505">
            <v>60.02</v>
          </cell>
        </row>
        <row r="506">
          <cell r="A506" t="str">
            <v>25.03.08</v>
          </cell>
          <cell r="B506" t="str">
            <v>ESCORAMENTO PARA FORMAS                                                        </v>
          </cell>
          <cell r="C506" t="str">
            <v>m2</v>
          </cell>
          <cell r="D506">
            <v>33.96</v>
          </cell>
        </row>
        <row r="507">
          <cell r="A507" t="str">
            <v>25.04.01</v>
          </cell>
          <cell r="B507" t="str">
            <v>ESTACA CONCRETO PRE-MOLDADO - 20/25T                                           </v>
          </cell>
          <cell r="C507" t="str">
            <v>m</v>
          </cell>
          <cell r="D507">
            <v>83.53</v>
          </cell>
        </row>
        <row r="508">
          <cell r="A508" t="str">
            <v>25.04.02</v>
          </cell>
          <cell r="B508" t="str">
            <v>ESTACA CONCRETO PRE-MOLDADO - 30/35T                                           </v>
          </cell>
          <cell r="C508" t="str">
            <v>m</v>
          </cell>
          <cell r="D508">
            <v>87.95</v>
          </cell>
        </row>
        <row r="509">
          <cell r="A509" t="str">
            <v>25.04.03</v>
          </cell>
          <cell r="B509" t="str">
            <v>ESTACA CONCRETO PRE-MOLDADO - 40/45T                                           </v>
          </cell>
          <cell r="C509" t="str">
            <v>m</v>
          </cell>
          <cell r="D509">
            <v>104.79</v>
          </cell>
        </row>
        <row r="510">
          <cell r="A510" t="str">
            <v>25.04.04</v>
          </cell>
          <cell r="B510" t="str">
            <v>ESTACA CONCRETO PRE-MOLDADO - 50/60T                                           </v>
          </cell>
          <cell r="C510" t="str">
            <v>m</v>
          </cell>
          <cell r="D510">
            <v>122.88</v>
          </cell>
        </row>
        <row r="511">
          <cell r="A511" t="str">
            <v>25.04.05</v>
          </cell>
          <cell r="B511" t="str">
            <v>ESTACA CONCRETO PRE-MOLDADO - 70/80T                                           </v>
          </cell>
          <cell r="C511" t="str">
            <v>m</v>
          </cell>
          <cell r="D511">
            <v>173.9</v>
          </cell>
        </row>
        <row r="512">
          <cell r="A512" t="str">
            <v>25.04.06</v>
          </cell>
          <cell r="B512" t="str">
            <v>ESTACA METALICA, FORNEC. E CRAVACAO                                            </v>
          </cell>
          <cell r="C512" t="str">
            <v>kg</v>
          </cell>
          <cell r="D512">
            <v>8.62</v>
          </cell>
        </row>
        <row r="513">
          <cell r="A513" t="str">
            <v>25.04.07</v>
          </cell>
          <cell r="B513" t="str">
            <v>ESTACA DE MADEIRA D=20CM - 8 TON                                               </v>
          </cell>
          <cell r="C513" t="str">
            <v>m</v>
          </cell>
          <cell r="D513">
            <v>72.61</v>
          </cell>
        </row>
        <row r="514">
          <cell r="A514" t="str">
            <v>25.04.08</v>
          </cell>
          <cell r="B514" t="str">
            <v>ESTACA DE MADEIRA D=25CM - 15TON                                               </v>
          </cell>
          <cell r="C514" t="str">
            <v>m</v>
          </cell>
          <cell r="D514">
            <v>77.85</v>
          </cell>
        </row>
        <row r="515">
          <cell r="A515" t="str">
            <v>25.04.09</v>
          </cell>
          <cell r="B515" t="str">
            <v>ESTACA RAIZ EM SOLO D=15CM                                                     </v>
          </cell>
          <cell r="C515" t="str">
            <v>m</v>
          </cell>
          <cell r="D515">
            <v>246.32</v>
          </cell>
        </row>
        <row r="516">
          <cell r="A516" t="str">
            <v>25.04.10</v>
          </cell>
          <cell r="B516" t="str">
            <v>ESTACA RAIZ EM SOLO D=16CM                                                     </v>
          </cell>
          <cell r="C516" t="str">
            <v>m</v>
          </cell>
          <cell r="D516">
            <v>261.07</v>
          </cell>
        </row>
        <row r="517">
          <cell r="A517" t="str">
            <v>25.04.11</v>
          </cell>
          <cell r="B517" t="str">
            <v>ESTACA RAIZ EM SOLO D=20CM                                                     </v>
          </cell>
          <cell r="C517" t="str">
            <v>m</v>
          </cell>
          <cell r="D517">
            <v>310.28</v>
          </cell>
        </row>
        <row r="518">
          <cell r="A518" t="str">
            <v>25.04.12</v>
          </cell>
          <cell r="B518" t="str">
            <v>ESTACA RAIZ EM SOLO D=25CM                                                     </v>
          </cell>
          <cell r="C518" t="str">
            <v>m</v>
          </cell>
          <cell r="D518">
            <v>372.7</v>
          </cell>
        </row>
        <row r="519">
          <cell r="A519" t="str">
            <v>25.04.13</v>
          </cell>
          <cell r="B519" t="str">
            <v>ESTACA RAIZ EM SOLO D=31CM                                                     </v>
          </cell>
          <cell r="C519" t="str">
            <v>m</v>
          </cell>
          <cell r="D519">
            <v>471.59</v>
          </cell>
        </row>
        <row r="520">
          <cell r="A520" t="str">
            <v>25.04.14</v>
          </cell>
          <cell r="B520" t="str">
            <v>ESTACA RAIZ EM SOLO D=40CM                                                     </v>
          </cell>
          <cell r="C520" t="str">
            <v>m</v>
          </cell>
          <cell r="D520">
            <v>644.19</v>
          </cell>
        </row>
        <row r="521">
          <cell r="A521" t="str">
            <v>25.04.15</v>
          </cell>
          <cell r="B521" t="str">
            <v>ESTACA RAIZ EM ROCHA ALTERADA D=15CM                                           </v>
          </cell>
          <cell r="C521" t="str">
            <v>m</v>
          </cell>
          <cell r="D521">
            <v>585.74</v>
          </cell>
        </row>
        <row r="522">
          <cell r="A522" t="str">
            <v>25.04.16</v>
          </cell>
          <cell r="B522" t="str">
            <v>ESTACA RAIZ EM ROCHA ALTERADA D=16CM                                           </v>
          </cell>
          <cell r="C522" t="str">
            <v>m</v>
          </cell>
          <cell r="D522">
            <v>600.39</v>
          </cell>
        </row>
        <row r="523">
          <cell r="A523" t="str">
            <v>25.04.17</v>
          </cell>
          <cell r="B523" t="str">
            <v>ESTACA RAIZ EM ROCHA ALTERADA D=20CM                                           </v>
          </cell>
          <cell r="C523" t="str">
            <v>m</v>
          </cell>
          <cell r="D523">
            <v>725.72</v>
          </cell>
        </row>
        <row r="524">
          <cell r="A524" t="str">
            <v>25.04.18</v>
          </cell>
          <cell r="B524" t="str">
            <v>ESTACA RAIZ EM ROCHA ALTERADA D=25CM                                           </v>
          </cell>
          <cell r="C524" t="str">
            <v>m</v>
          </cell>
          <cell r="D524">
            <v>843.04</v>
          </cell>
        </row>
        <row r="525">
          <cell r="A525" t="str">
            <v>25.04.19</v>
          </cell>
          <cell r="B525" t="str">
            <v>ESTACA RAIZ EM ROCHA ALTERADA D=31CM                                           </v>
          </cell>
          <cell r="C525" t="str">
            <v>m</v>
          </cell>
          <cell r="D525">
            <v>1066.02</v>
          </cell>
        </row>
        <row r="526">
          <cell r="A526" t="str">
            <v>25.04.20</v>
          </cell>
          <cell r="B526" t="str">
            <v>ESTACA RAIZ EM ROCHA ALTERADA D=40CM                                           </v>
          </cell>
          <cell r="C526" t="str">
            <v>m</v>
          </cell>
          <cell r="D526">
            <v>1350.16</v>
          </cell>
        </row>
        <row r="527">
          <cell r="A527" t="str">
            <v>25.04.21</v>
          </cell>
          <cell r="B527" t="str">
            <v>TAXA DE INSTALACAO EQUIPAM.ESTACA RAIZ                                         </v>
          </cell>
          <cell r="C527" t="str">
            <v>un</v>
          </cell>
          <cell r="D527">
            <v>16966</v>
          </cell>
        </row>
        <row r="528">
          <cell r="A528" t="str">
            <v>25.04.23.01</v>
          </cell>
          <cell r="B528" t="str">
            <v>ESTACA TIPO STRAUSS D=32CM                                                     </v>
          </cell>
          <cell r="C528" t="str">
            <v>m</v>
          </cell>
          <cell r="D528">
            <v>77.75</v>
          </cell>
        </row>
        <row r="529">
          <cell r="A529" t="str">
            <v>25.04.28</v>
          </cell>
          <cell r="B529" t="str">
            <v>TAXA MOBIL. DE EQUIPAMENTO BATE-ESTACA                                         </v>
          </cell>
          <cell r="C529" t="str">
            <v>un</v>
          </cell>
          <cell r="D529">
            <v>5376.52</v>
          </cell>
        </row>
        <row r="530">
          <cell r="A530" t="str">
            <v>25.05.01</v>
          </cell>
          <cell r="B530" t="str">
            <v>ANDAIME DE MADEIRA                                                             </v>
          </cell>
          <cell r="C530" t="str">
            <v>m3</v>
          </cell>
          <cell r="D530">
            <v>11.99</v>
          </cell>
        </row>
        <row r="531">
          <cell r="A531" t="str">
            <v>25.05.02</v>
          </cell>
          <cell r="B531" t="str">
            <v>ANDAIME TUBULAR                                                                </v>
          </cell>
          <cell r="C531" t="str">
            <v>m3</v>
          </cell>
          <cell r="D531">
            <v>17.62</v>
          </cell>
        </row>
        <row r="532">
          <cell r="A532" t="str">
            <v>25.06.01</v>
          </cell>
          <cell r="B532" t="str">
            <v>FORMA PLANA PARA CONCRETO ARMADO COMUM                                         </v>
          </cell>
          <cell r="C532" t="str">
            <v>m2</v>
          </cell>
          <cell r="D532">
            <v>73.37</v>
          </cell>
        </row>
        <row r="533">
          <cell r="A533" t="str">
            <v>25.06.02</v>
          </cell>
          <cell r="B533" t="str">
            <v>FORMA PL.P/CONCRETO PROTENDIDO OU APAR.                                        </v>
          </cell>
          <cell r="C533" t="str">
            <v>m2</v>
          </cell>
          <cell r="D533">
            <v>83.53</v>
          </cell>
        </row>
        <row r="534">
          <cell r="A534" t="str">
            <v>25.07.01</v>
          </cell>
          <cell r="B534" t="str">
            <v>BARRA DE ACO CA-25                                                             </v>
          </cell>
          <cell r="C534" t="str">
            <v>kg</v>
          </cell>
          <cell r="D534">
            <v>7.67</v>
          </cell>
        </row>
        <row r="535">
          <cell r="A535" t="str">
            <v>25.07.02</v>
          </cell>
          <cell r="B535" t="str">
            <v>BARRA DE ACO CA-50                                                             </v>
          </cell>
          <cell r="C535" t="str">
            <v>kg</v>
          </cell>
          <cell r="D535">
            <v>7.61</v>
          </cell>
        </row>
        <row r="536">
          <cell r="A536" t="str">
            <v>25.07.03</v>
          </cell>
          <cell r="B536" t="str">
            <v>BARRA DE ACO CA-60                                                             </v>
          </cell>
          <cell r="C536" t="str">
            <v>kg</v>
          </cell>
          <cell r="D536">
            <v>8.48</v>
          </cell>
        </row>
        <row r="537">
          <cell r="A537" t="str">
            <v>25.07.04</v>
          </cell>
          <cell r="B537" t="str">
            <v>ACO PARA CONCRETO PROTENDIDO                                                   </v>
          </cell>
          <cell r="C537" t="str">
            <v>kg</v>
          </cell>
          <cell r="D537">
            <v>17.46</v>
          </cell>
        </row>
        <row r="538">
          <cell r="A538" t="str">
            <v>25.07.05</v>
          </cell>
          <cell r="B538" t="str">
            <v>TELA METALICA                                                                  </v>
          </cell>
          <cell r="C538" t="str">
            <v>kg</v>
          </cell>
          <cell r="D538">
            <v>7.15</v>
          </cell>
        </row>
        <row r="539">
          <cell r="A539" t="str">
            <v>25.07.06</v>
          </cell>
          <cell r="B539" t="str">
            <v>ACO P/CONCRETO PROTENDIDO TIPO DYWIDAG                                         </v>
          </cell>
          <cell r="C539" t="str">
            <v>kg</v>
          </cell>
          <cell r="D539">
            <v>29.01</v>
          </cell>
        </row>
        <row r="540">
          <cell r="A540" t="str">
            <v>25.08.02</v>
          </cell>
          <cell r="B540" t="str">
            <v>AP.ANC.P/CABOS PROTEN.ATIVA 12 FIOS-8MM                                        </v>
          </cell>
          <cell r="C540" t="str">
            <v>un</v>
          </cell>
          <cell r="D540">
            <v>680.66</v>
          </cell>
        </row>
        <row r="541">
          <cell r="A541" t="str">
            <v>25.08.03</v>
          </cell>
          <cell r="B541" t="str">
            <v>AP.ANC.P/CABOS PROTEN.ATIVA 4FIOS-12,7MM                                       </v>
          </cell>
          <cell r="C541" t="str">
            <v>un</v>
          </cell>
          <cell r="D541">
            <v>547.06</v>
          </cell>
        </row>
        <row r="542">
          <cell r="A542" t="str">
            <v>25.08.04</v>
          </cell>
          <cell r="B542" t="str">
            <v>AP.ANC.P/CABOS PROTEN.ATIVA 6FIOS-12,7MM                                       </v>
          </cell>
          <cell r="C542" t="str">
            <v>un</v>
          </cell>
          <cell r="D542">
            <v>759.05</v>
          </cell>
        </row>
        <row r="543">
          <cell r="A543" t="str">
            <v>25.08.05</v>
          </cell>
          <cell r="B543" t="str">
            <v>AP.ANC.P/CABOS PROTEN.ATIV.12FIOS-12,7MM                                       </v>
          </cell>
          <cell r="C543" t="str">
            <v>un</v>
          </cell>
          <cell r="D543">
            <v>1570.4</v>
          </cell>
        </row>
        <row r="544">
          <cell r="A544" t="str">
            <v>25.08.06</v>
          </cell>
          <cell r="B544" t="str">
            <v>AP.ANC.P/CABOS PROTEN.ATIV.19FIOS-12,7MM                                       </v>
          </cell>
          <cell r="C544" t="str">
            <v>un</v>
          </cell>
          <cell r="D544">
            <v>2594.32</v>
          </cell>
        </row>
        <row r="545">
          <cell r="A545" t="str">
            <v>25.08.07</v>
          </cell>
          <cell r="B545" t="str">
            <v>AP.ANC.P/CABOS PROTEN.ATIV.22FIOS-12,7MM                                       </v>
          </cell>
          <cell r="C545" t="str">
            <v>un</v>
          </cell>
          <cell r="D545">
            <v>3314.7</v>
          </cell>
        </row>
        <row r="546">
          <cell r="A546" t="str">
            <v>25.08.09</v>
          </cell>
          <cell r="B546" t="str">
            <v>AP.ANC.P/CABOS PROTEN.PAS. 4 FIOS-12,7MM                                       </v>
          </cell>
          <cell r="C546" t="str">
            <v>un</v>
          </cell>
          <cell r="D546">
            <v>105.62</v>
          </cell>
        </row>
        <row r="547">
          <cell r="A547" t="str">
            <v>25.08.10</v>
          </cell>
          <cell r="B547" t="str">
            <v>AP.ANC.P/CABOS PROTEN.PAS. 6 FIOS-12,7MM                                       </v>
          </cell>
          <cell r="C547" t="str">
            <v>un</v>
          </cell>
          <cell r="D547">
            <v>145.19</v>
          </cell>
        </row>
        <row r="548">
          <cell r="A548" t="str">
            <v>25.08.11</v>
          </cell>
          <cell r="B548" t="str">
            <v>AP.ANC.P/CABOS PROTEN.PAS. 12FIOS-12,7MM                                       </v>
          </cell>
          <cell r="C548" t="str">
            <v>un</v>
          </cell>
          <cell r="D548">
            <v>511.46</v>
          </cell>
        </row>
        <row r="549">
          <cell r="A549" t="str">
            <v>25.08.12</v>
          </cell>
          <cell r="B549" t="str">
            <v>AP.ANC.P/CABOS PROTEN.PAS. 19FIOS-12,7MM                                       </v>
          </cell>
          <cell r="C549" t="str">
            <v>un</v>
          </cell>
          <cell r="D549">
            <v>970.08</v>
          </cell>
        </row>
        <row r="550">
          <cell r="A550" t="str">
            <v>25.08.13.01</v>
          </cell>
          <cell r="B550" t="str">
            <v>APARELHO DE ANCORAGEM ATIVO DE 4 FIOS DE Ã 5/8" (15,2MM)                       </v>
          </cell>
          <cell r="C550" t="str">
            <v>un</v>
          </cell>
          <cell r="D550">
            <v>735</v>
          </cell>
        </row>
        <row r="551">
          <cell r="A551" t="str">
            <v>25.08.13.02</v>
          </cell>
          <cell r="B551" t="str">
            <v>APARELHO DE ANCORAGEM ATIVO DE 12 FIOS DE Ã 5/8" (15,2MM)                      </v>
          </cell>
          <cell r="C551" t="str">
            <v>un</v>
          </cell>
          <cell r="D551">
            <v>2347.6</v>
          </cell>
        </row>
        <row r="552">
          <cell r="A552" t="str">
            <v>25.08.13.03</v>
          </cell>
          <cell r="B552" t="str">
            <v>APARELHO DE ANCORAGEM ATIVO DE 15 FIOS DE Ã 5/8" (15,2MM)                      </v>
          </cell>
          <cell r="C552" t="str">
            <v>un</v>
          </cell>
          <cell r="D552">
            <v>3191.62</v>
          </cell>
        </row>
        <row r="553">
          <cell r="A553" t="str">
            <v>25.08.13.04</v>
          </cell>
          <cell r="B553" t="str">
            <v>APARELHO DE ANCORAGEM ATIVO DE 19 FIOS DE Ã 5/8" (15,2MM)                      </v>
          </cell>
          <cell r="C553" t="str">
            <v>un</v>
          </cell>
          <cell r="D553">
            <v>3814.31</v>
          </cell>
        </row>
        <row r="554">
          <cell r="A554" t="str">
            <v>25.08.15.01</v>
          </cell>
          <cell r="B554" t="str">
            <v>TIRANTE  40TF 5 FIOS D=1/2" FORN. E INST                                       </v>
          </cell>
          <cell r="C554" t="str">
            <v>m</v>
          </cell>
          <cell r="D554">
            <v>170.11</v>
          </cell>
        </row>
        <row r="555">
          <cell r="A555" t="str">
            <v>25.08.15.02</v>
          </cell>
          <cell r="B555" t="str">
            <v>TIRANTE  60TF 8 FIOS D=1/2" FORN. E INST                                       </v>
          </cell>
          <cell r="C555" t="str">
            <v>m</v>
          </cell>
          <cell r="D555">
            <v>192.87</v>
          </cell>
        </row>
        <row r="556">
          <cell r="A556" t="str">
            <v>25.08.15.03</v>
          </cell>
          <cell r="B556" t="str">
            <v>TIRANTE  80TF 10 FIOS D=1/2" FORN.E INST                                       </v>
          </cell>
          <cell r="C556" t="str">
            <v>m</v>
          </cell>
          <cell r="D556">
            <v>216.44</v>
          </cell>
        </row>
        <row r="557">
          <cell r="A557" t="str">
            <v>25.08.15.04</v>
          </cell>
          <cell r="B557" t="str">
            <v>TIRAN.100TF 12 FIOS D=1/2" FORN.E INST.                                        </v>
          </cell>
          <cell r="C557" t="str">
            <v>m</v>
          </cell>
          <cell r="D557">
            <v>235.29</v>
          </cell>
        </row>
        <row r="558">
          <cell r="A558" t="str">
            <v>25.08.16.01</v>
          </cell>
          <cell r="B558" t="str">
            <v>TERMO FIXO P/TIRANTES 40TF 5 FIOS D=1/2"                                       </v>
          </cell>
          <cell r="C558" t="str">
            <v>un</v>
          </cell>
          <cell r="D558">
            <v>1145.03</v>
          </cell>
        </row>
        <row r="559">
          <cell r="A559" t="str">
            <v>25.08.16.02</v>
          </cell>
          <cell r="B559" t="str">
            <v>TERMO FIXO P/TIRANTES 60TF 8 FIOS D=1/2"                                       </v>
          </cell>
          <cell r="C559" t="str">
            <v>un</v>
          </cell>
          <cell r="D559">
            <v>1592.96</v>
          </cell>
        </row>
        <row r="560">
          <cell r="A560" t="str">
            <v>25.08.16.03</v>
          </cell>
          <cell r="B560" t="str">
            <v>TERMO FIXO P/TIRANTES 80TF 10FIOS D=1/2"                                       </v>
          </cell>
          <cell r="C560" t="str">
            <v>un</v>
          </cell>
          <cell r="D560">
            <v>1803.79</v>
          </cell>
        </row>
        <row r="561">
          <cell r="A561" t="str">
            <v>25.08.16.04</v>
          </cell>
          <cell r="B561" t="str">
            <v>TERMO FIXO P/TIRANTES 100TF 12F D=1/2"                                         </v>
          </cell>
          <cell r="C561" t="str">
            <v>un</v>
          </cell>
          <cell r="D561">
            <v>1958.83</v>
          </cell>
        </row>
        <row r="562">
          <cell r="A562" t="str">
            <v>25.09.01</v>
          </cell>
          <cell r="B562" t="str">
            <v>CONCRETO FCK 10 MPA                                                            </v>
          </cell>
          <cell r="C562" t="str">
            <v>m3</v>
          </cell>
          <cell r="D562">
            <v>370.11</v>
          </cell>
        </row>
        <row r="563">
          <cell r="A563" t="str">
            <v>25.09.02</v>
          </cell>
          <cell r="B563" t="str">
            <v>CONCRETO FCK 15 MPA                                                            </v>
          </cell>
          <cell r="C563" t="str">
            <v>m3</v>
          </cell>
          <cell r="D563">
            <v>407.07</v>
          </cell>
        </row>
        <row r="564">
          <cell r="A564" t="str">
            <v>25.09.03</v>
          </cell>
          <cell r="B564" t="str">
            <v>CONCRETO FCK 18 MPA                                                            </v>
          </cell>
          <cell r="C564" t="str">
            <v>m3</v>
          </cell>
          <cell r="D564">
            <v>416.67</v>
          </cell>
        </row>
        <row r="565">
          <cell r="A565" t="str">
            <v>25.09.04</v>
          </cell>
          <cell r="B565" t="str">
            <v>CONCRETO FCK 20 MPA                                                            </v>
          </cell>
          <cell r="C565" t="str">
            <v>m3</v>
          </cell>
          <cell r="D565">
            <v>434.01</v>
          </cell>
        </row>
        <row r="566">
          <cell r="A566" t="str">
            <v>25.09.05</v>
          </cell>
          <cell r="B566" t="str">
            <v>CONCRETO FCK 25 MPA                                                            </v>
          </cell>
          <cell r="C566" t="str">
            <v>m3</v>
          </cell>
          <cell r="D566">
            <v>445.49</v>
          </cell>
        </row>
        <row r="567">
          <cell r="A567" t="str">
            <v>25.09.06</v>
          </cell>
          <cell r="B567" t="str">
            <v>CONCRETO FCK 30 MPA                                                            </v>
          </cell>
          <cell r="C567" t="str">
            <v>m3</v>
          </cell>
          <cell r="D567">
            <v>460.23</v>
          </cell>
        </row>
        <row r="568">
          <cell r="A568" t="str">
            <v>25.09.07</v>
          </cell>
          <cell r="B568" t="str">
            <v>CONCRETO FCK 35 MPA                                                            </v>
          </cell>
          <cell r="C568" t="str">
            <v>m3</v>
          </cell>
          <cell r="D568">
            <v>469.09</v>
          </cell>
        </row>
        <row r="569">
          <cell r="A569" t="str">
            <v>25.09.08</v>
          </cell>
          <cell r="B569" t="str">
            <v>CONCRETO CICLOPICO                                                             </v>
          </cell>
          <cell r="C569" t="str">
            <v>m3</v>
          </cell>
          <cell r="D569">
            <v>372.96</v>
          </cell>
        </row>
        <row r="570">
          <cell r="A570" t="str">
            <v>25.09.10</v>
          </cell>
          <cell r="B570" t="str">
            <v>CONCRETO PROJETADO                                                             </v>
          </cell>
          <cell r="C570" t="str">
            <v>m3</v>
          </cell>
          <cell r="D570">
            <v>1184.1</v>
          </cell>
        </row>
        <row r="571">
          <cell r="A571" t="str">
            <v>25.09.11</v>
          </cell>
          <cell r="B571" t="str">
            <v>BOMBEAMENTO CONCRETO QUALQUER RESIST.                                          </v>
          </cell>
          <cell r="C571" t="str">
            <v>m3</v>
          </cell>
          <cell r="D571">
            <v>40.57</v>
          </cell>
        </row>
        <row r="572">
          <cell r="A572" t="str">
            <v>25.09.12</v>
          </cell>
          <cell r="B572" t="str">
            <v>INJECAO DE NATA DE CIMENTO                                                     </v>
          </cell>
          <cell r="C572" t="str">
            <v>kg</v>
          </cell>
          <cell r="D572">
            <v>2.39</v>
          </cell>
        </row>
        <row r="573">
          <cell r="A573" t="str">
            <v>25.09.15</v>
          </cell>
          <cell r="B573" t="str">
            <v>CONCRETO FCK 40 MPA                                                            </v>
          </cell>
          <cell r="C573" t="str">
            <v>m3</v>
          </cell>
          <cell r="D573">
            <v>496.22</v>
          </cell>
        </row>
        <row r="574">
          <cell r="A574" t="str">
            <v>25.09.16</v>
          </cell>
          <cell r="B574" t="str">
            <v>CONCRETO FCK 45 MPA                                                            </v>
          </cell>
          <cell r="C574" t="str">
            <v>m3</v>
          </cell>
          <cell r="D574">
            <v>569.35</v>
          </cell>
        </row>
        <row r="575">
          <cell r="A575" t="str">
            <v>25.09.17</v>
          </cell>
          <cell r="B575" t="str">
            <v>CONCRETO FCK 50 MPA                                                            </v>
          </cell>
          <cell r="C575" t="str">
            <v>m3</v>
          </cell>
          <cell r="D575">
            <v>587.58</v>
          </cell>
        </row>
        <row r="576">
          <cell r="A576" t="str">
            <v>25.10.01</v>
          </cell>
          <cell r="B576" t="str">
            <v>PERF.P/DRENO E TIR. SOLO D=57,10MM(AX)                                         </v>
          </cell>
          <cell r="C576" t="str">
            <v>m</v>
          </cell>
          <cell r="D576">
            <v>133.12</v>
          </cell>
        </row>
        <row r="577">
          <cell r="A577" t="str">
            <v>25.10.02</v>
          </cell>
          <cell r="B577" t="str">
            <v>PERF.P/DRENO E TIR. SOLO D=73,00MM(BX)                                         </v>
          </cell>
          <cell r="C577" t="str">
            <v>m</v>
          </cell>
          <cell r="D577">
            <v>134.26</v>
          </cell>
        </row>
        <row r="578">
          <cell r="A578" t="str">
            <v>25.10.03</v>
          </cell>
          <cell r="B578" t="str">
            <v>PERF.P/DRENO E TIR. SOLO D=88,90MM(NX)                                         </v>
          </cell>
          <cell r="C578" t="str">
            <v>m</v>
          </cell>
          <cell r="D578">
            <v>140.15</v>
          </cell>
        </row>
        <row r="579">
          <cell r="A579" t="str">
            <v>25.10.04</v>
          </cell>
          <cell r="B579" t="str">
            <v>PERF.P/DRENO E TIR. SOLO D=114,30MM(HX)                                        </v>
          </cell>
          <cell r="C579" t="str">
            <v>m</v>
          </cell>
          <cell r="D579">
            <v>143.61</v>
          </cell>
        </row>
        <row r="580">
          <cell r="A580" t="str">
            <v>25.10.05</v>
          </cell>
          <cell r="B580" t="str">
            <v>PERF.P/DRENO E TIR.RCH.ALT.D=57,10MM(AX)                                       </v>
          </cell>
          <cell r="C580" t="str">
            <v>m</v>
          </cell>
          <cell r="D580">
            <v>340.08</v>
          </cell>
        </row>
        <row r="581">
          <cell r="A581" t="str">
            <v>25.10.06</v>
          </cell>
          <cell r="B581" t="str">
            <v>PERF.P/DRENO E TIR.RCH.ALT.D=73,00MM(BX)                                       </v>
          </cell>
          <cell r="C581" t="str">
            <v>m</v>
          </cell>
          <cell r="D581">
            <v>378.18</v>
          </cell>
        </row>
        <row r="582">
          <cell r="A582" t="str">
            <v>25.10.07</v>
          </cell>
          <cell r="B582" t="str">
            <v>PERF.P/DRENO E TIR.RCH.ALT.D=88,90MM(NX)                                       </v>
          </cell>
          <cell r="C582" t="str">
            <v>m</v>
          </cell>
          <cell r="D582">
            <v>427.59</v>
          </cell>
        </row>
        <row r="583">
          <cell r="A583" t="str">
            <v>25.10.08</v>
          </cell>
          <cell r="B583" t="str">
            <v>PERF.P/DRENO E TIR.RCH.ALT.D=114,3MM(HX)                                       </v>
          </cell>
          <cell r="C583" t="str">
            <v>m</v>
          </cell>
          <cell r="D583">
            <v>497.25</v>
          </cell>
        </row>
        <row r="584">
          <cell r="A584" t="str">
            <v>25.10.09</v>
          </cell>
          <cell r="B584" t="str">
            <v>PERF.P/DRENO E TIR.RCH SA D=57,10MM (AX)                                       </v>
          </cell>
          <cell r="C584" t="str">
            <v>m</v>
          </cell>
          <cell r="D584">
            <v>516.29</v>
          </cell>
        </row>
        <row r="585">
          <cell r="A585" t="str">
            <v>25.10.10</v>
          </cell>
          <cell r="B585" t="str">
            <v>PERF.P/DRENO E TIR.RCH SA D=73,00MM(BX)                                        </v>
          </cell>
          <cell r="C585" t="str">
            <v>m</v>
          </cell>
          <cell r="D585">
            <v>573.15</v>
          </cell>
        </row>
        <row r="586">
          <cell r="A586" t="str">
            <v>25.10.11</v>
          </cell>
          <cell r="B586" t="str">
            <v>PERF.P/DRENO E TIR.RCH. SA D=88,90MM(NX)                                       </v>
          </cell>
          <cell r="C586" t="str">
            <v>m</v>
          </cell>
          <cell r="D586">
            <v>645.51</v>
          </cell>
        </row>
        <row r="587">
          <cell r="A587" t="str">
            <v>25.10.12</v>
          </cell>
          <cell r="B587" t="str">
            <v>PERF.P/DRENO E TIR RCH SA D=114,30MM(HX)                                       </v>
          </cell>
          <cell r="C587" t="str">
            <v>m</v>
          </cell>
          <cell r="D587">
            <v>742.41</v>
          </cell>
        </row>
        <row r="588">
          <cell r="A588" t="str">
            <v>25.10.14</v>
          </cell>
          <cell r="B588" t="str">
            <v>PERFURACAO MANUAL EM SOLO D=62,5MM OU D=2 1/2"                                 </v>
          </cell>
          <cell r="C588" t="str">
            <v>m</v>
          </cell>
          <cell r="D588">
            <v>8.89</v>
          </cell>
        </row>
        <row r="589">
          <cell r="A589" t="str">
            <v>25.10.15</v>
          </cell>
          <cell r="B589" t="str">
            <v>PERFURAÇÃO MANUAL EM SOLO D=114,3MM OU D=4"                                    </v>
          </cell>
          <cell r="C589" t="str">
            <v>m</v>
          </cell>
          <cell r="D589">
            <v>13.02</v>
          </cell>
        </row>
        <row r="590">
          <cell r="A590" t="str">
            <v>25.11.01</v>
          </cell>
          <cell r="B590" t="str">
            <v>ENROCAMENTO PEDRA ARRUMADA                                                     </v>
          </cell>
          <cell r="C590" t="str">
            <v>m3</v>
          </cell>
          <cell r="D590">
            <v>207.57</v>
          </cell>
        </row>
        <row r="591">
          <cell r="A591" t="str">
            <v>25.11.02</v>
          </cell>
          <cell r="B591" t="str">
            <v>ENROCAMENTO PEDRA ARRUMADA E REJUNTADA                                         </v>
          </cell>
          <cell r="C591" t="str">
            <v>m3</v>
          </cell>
          <cell r="D591">
            <v>310.62</v>
          </cell>
        </row>
        <row r="592">
          <cell r="A592" t="str">
            <v>25.11.03</v>
          </cell>
          <cell r="B592" t="str">
            <v>ENROCAMENTO PEDRA JOGADA                                                       </v>
          </cell>
          <cell r="C592" t="str">
            <v>m3</v>
          </cell>
          <cell r="D592">
            <v>133.97</v>
          </cell>
        </row>
        <row r="593">
          <cell r="A593" t="str">
            <v>25.11.04</v>
          </cell>
          <cell r="B593" t="str">
            <v>GABIAO TIPO CAIXA LARGURA 50CM - TELA GALVANIZADA                              </v>
          </cell>
          <cell r="C593" t="str">
            <v>m3</v>
          </cell>
          <cell r="D593">
            <v>361.49</v>
          </cell>
        </row>
        <row r="594">
          <cell r="A594" t="str">
            <v>25.11.05.01</v>
          </cell>
          <cell r="B594" t="str">
            <v>GABIAO TIPO COLCHAO ESPESSURA 17CM - TELA GALVANIZADA                          </v>
          </cell>
          <cell r="C594" t="str">
            <v>m2</v>
          </cell>
          <cell r="D594">
            <v>103.29</v>
          </cell>
        </row>
        <row r="595">
          <cell r="A595" t="str">
            <v>25.11.06.01</v>
          </cell>
          <cell r="B595" t="str">
            <v>GABIAO TIPO COLCHAO ESPESSURA 23CM - TELA GALVANIZADA                          </v>
          </cell>
          <cell r="C595" t="str">
            <v>m2</v>
          </cell>
          <cell r="D595">
            <v>118.67</v>
          </cell>
        </row>
        <row r="596">
          <cell r="A596" t="str">
            <v>25.11.07.01</v>
          </cell>
          <cell r="B596" t="str">
            <v>GABIAO TIPO COLCHAO ESPESSURA 30CM - TELA GALVANIZADA                          </v>
          </cell>
          <cell r="C596" t="str">
            <v>m2</v>
          </cell>
          <cell r="D596">
            <v>134.64</v>
          </cell>
        </row>
        <row r="597">
          <cell r="A597" t="str">
            <v>25.11.08.01</v>
          </cell>
          <cell r="B597" t="str">
            <v>GABIAO TIPO COLCHAO ESPESSURA 17CM - TELA PVC                                  </v>
          </cell>
          <cell r="C597" t="str">
            <v>m2</v>
          </cell>
          <cell r="D597">
            <v>116.14</v>
          </cell>
        </row>
        <row r="598">
          <cell r="A598" t="str">
            <v>25.11.09.01</v>
          </cell>
          <cell r="B598" t="str">
            <v>GABIAO TIPO COLCHAO ESPESSURA 23CM - TELA PVC                                  </v>
          </cell>
          <cell r="C598" t="str">
            <v>m2</v>
          </cell>
          <cell r="D598">
            <v>130.13</v>
          </cell>
        </row>
        <row r="599">
          <cell r="A599" t="str">
            <v>25.11.10.01</v>
          </cell>
          <cell r="B599" t="str">
            <v>GABIAO TIPO COLCHAO ESPESSURA 30CM - TELA PVC                                  </v>
          </cell>
          <cell r="C599" t="str">
            <v>m2</v>
          </cell>
          <cell r="D599">
            <v>147.27</v>
          </cell>
        </row>
        <row r="600">
          <cell r="A600" t="str">
            <v>25.11.11</v>
          </cell>
          <cell r="B600" t="str">
            <v>GABIAO TIPO SACO - TELA GALVANIZADA                                            </v>
          </cell>
          <cell r="C600" t="str">
            <v>m3</v>
          </cell>
          <cell r="D600">
            <v>338.1</v>
          </cell>
        </row>
        <row r="601">
          <cell r="A601" t="str">
            <v>25.12.02</v>
          </cell>
          <cell r="B601" t="str">
            <v>CALCAMENTO CONCRETO FCK 15 MPA                                                 </v>
          </cell>
          <cell r="C601" t="str">
            <v>m3</v>
          </cell>
          <cell r="D601">
            <v>575.25</v>
          </cell>
        </row>
        <row r="602">
          <cell r="A602" t="str">
            <v>25.12.03</v>
          </cell>
          <cell r="B602" t="str">
            <v>CALCAMENTO CONCRETO FCK 10 MPA                                                 </v>
          </cell>
          <cell r="C602" t="str">
            <v>m3</v>
          </cell>
          <cell r="D602">
            <v>536.45</v>
          </cell>
        </row>
        <row r="603">
          <cell r="A603" t="str">
            <v>25.13.01</v>
          </cell>
          <cell r="B603" t="str">
            <v>ALVENARIA TIJOLO                                                               </v>
          </cell>
          <cell r="C603" t="str">
            <v>m3</v>
          </cell>
          <cell r="D603">
            <v>745.32</v>
          </cell>
        </row>
        <row r="604">
          <cell r="A604" t="str">
            <v>25.13.02</v>
          </cell>
          <cell r="B604" t="str">
            <v>ALVENARIA DE PEDRA SECA                                                        </v>
          </cell>
          <cell r="C604" t="str">
            <v>m3</v>
          </cell>
          <cell r="D604">
            <v>287.19</v>
          </cell>
        </row>
        <row r="605">
          <cell r="A605" t="str">
            <v>25.13.04</v>
          </cell>
          <cell r="B605" t="str">
            <v>ALVENARIA DE PEDRA ARGAMASSADA                                                 </v>
          </cell>
          <cell r="C605" t="str">
            <v>m3</v>
          </cell>
          <cell r="D605">
            <v>505.51</v>
          </cell>
        </row>
        <row r="606">
          <cell r="A606" t="str">
            <v>25.13.05</v>
          </cell>
          <cell r="B606" t="str">
            <v>ALVENARIA DE BLOCO DE CONCRETO                                                 </v>
          </cell>
          <cell r="C606" t="str">
            <v>m3</v>
          </cell>
          <cell r="D606">
            <v>439.09</v>
          </cell>
        </row>
        <row r="607">
          <cell r="A607" t="str">
            <v>25.13.07</v>
          </cell>
          <cell r="B607" t="str">
            <v>ARGAM.DE CIMENTO E AREIA TRACO 1:3 E=2CM                                       </v>
          </cell>
          <cell r="C607" t="str">
            <v>m2</v>
          </cell>
          <cell r="D607">
            <v>31.7</v>
          </cell>
        </row>
        <row r="608">
          <cell r="A608" t="str">
            <v>25.14.02</v>
          </cell>
          <cell r="B608" t="str">
            <v>MANTA GEOTEXTIL TECIDA                                                         </v>
          </cell>
          <cell r="C608" t="str">
            <v>kg</v>
          </cell>
          <cell r="D608">
            <v>36.03</v>
          </cell>
        </row>
        <row r="609">
          <cell r="A609" t="str">
            <v>25.15.01</v>
          </cell>
          <cell r="B609" t="str">
            <v>FORNECIMENTO DE TUBO DRENO CONCRETO 15CM                                       </v>
          </cell>
          <cell r="C609" t="str">
            <v>m</v>
          </cell>
          <cell r="D609">
            <v>28.09</v>
          </cell>
        </row>
        <row r="610">
          <cell r="A610" t="str">
            <v>25.15.02</v>
          </cell>
          <cell r="B610" t="str">
            <v>FORNECIMENTO DE TUBO DRENO CONCRETO 20CM                                       </v>
          </cell>
          <cell r="C610" t="str">
            <v>m</v>
          </cell>
          <cell r="D610">
            <v>35.6</v>
          </cell>
        </row>
        <row r="611">
          <cell r="A611" t="str">
            <v>25.15.03</v>
          </cell>
          <cell r="B611" t="str">
            <v>FORNECIMENTO DE TUBO DRENO BARRO 15CM                                          </v>
          </cell>
          <cell r="C611" t="str">
            <v>m</v>
          </cell>
          <cell r="D611">
            <v>28.09</v>
          </cell>
        </row>
        <row r="612">
          <cell r="A612" t="str">
            <v>25.15.04</v>
          </cell>
          <cell r="B612" t="str">
            <v>FORNECIMENTO DE TUBO DRENO BARRO 20CM                                          </v>
          </cell>
          <cell r="C612" t="str">
            <v>m</v>
          </cell>
          <cell r="D612">
            <v>35.6</v>
          </cell>
        </row>
        <row r="613">
          <cell r="A613" t="str">
            <v>25.15.05</v>
          </cell>
          <cell r="B613" t="str">
            <v>ASSENTAMENTO DE TUBO DRENO CONCRETO 15CM                                       </v>
          </cell>
          <cell r="C613" t="str">
            <v>m</v>
          </cell>
          <cell r="D613">
            <v>24.78</v>
          </cell>
        </row>
        <row r="614">
          <cell r="A614" t="str">
            <v>25.15.06</v>
          </cell>
          <cell r="B614" t="str">
            <v>ASSENTAMENTO DE TUBO DRENO CONCRETO 20CM                                       </v>
          </cell>
          <cell r="C614" t="str">
            <v>m</v>
          </cell>
          <cell r="D614">
            <v>29.48</v>
          </cell>
        </row>
        <row r="615">
          <cell r="A615" t="str">
            <v>25.15.07</v>
          </cell>
          <cell r="B615" t="str">
            <v>ASSENTAMENTO DE TUBO DRENO BARRO 15 CM                                         </v>
          </cell>
          <cell r="C615" t="str">
            <v>m</v>
          </cell>
          <cell r="D615">
            <v>23.09</v>
          </cell>
        </row>
        <row r="616">
          <cell r="A616" t="str">
            <v>25.15.08</v>
          </cell>
          <cell r="B616" t="str">
            <v>ASSENTAMENTO DE TUBO DRENO BARRO 20CM                                          </v>
          </cell>
          <cell r="C616" t="str">
            <v>m</v>
          </cell>
          <cell r="D616">
            <v>27.7</v>
          </cell>
        </row>
        <row r="617">
          <cell r="A617" t="str">
            <v>25.15.09</v>
          </cell>
          <cell r="B617" t="str">
            <v>TUBO DE PVC PERFURADO OU NAO D=0,050M                                          </v>
          </cell>
          <cell r="C617" t="str">
            <v>m</v>
          </cell>
          <cell r="D617">
            <v>18.98</v>
          </cell>
        </row>
        <row r="618">
          <cell r="A618" t="str">
            <v>25.15.09.01</v>
          </cell>
          <cell r="B618" t="str">
            <v>TUBO DE PVC PERFURADO OU NAO D=0,025M (D=1")                                   </v>
          </cell>
          <cell r="C618" t="str">
            <v>m</v>
          </cell>
          <cell r="D618">
            <v>15.23</v>
          </cell>
        </row>
        <row r="619">
          <cell r="A619" t="str">
            <v>25.15.10</v>
          </cell>
          <cell r="B619" t="str">
            <v>TUBO DE PVC PERFURADO OU NAO D=0,075M                                          </v>
          </cell>
          <cell r="C619" t="str">
            <v>m</v>
          </cell>
          <cell r="D619">
            <v>23.96</v>
          </cell>
        </row>
        <row r="620">
          <cell r="A620" t="str">
            <v>25.15.11</v>
          </cell>
          <cell r="B620" t="str">
            <v>TUBO DE PVC PERFURADO OU NAO D=0,10M                                           </v>
          </cell>
          <cell r="C620" t="str">
            <v>m</v>
          </cell>
          <cell r="D620">
            <v>33.18</v>
          </cell>
        </row>
        <row r="621">
          <cell r="A621" t="str">
            <v>25.15.12</v>
          </cell>
          <cell r="B621" t="str">
            <v>TUBO DE PVC PERFURADO OU NAO D=0,15M                                           </v>
          </cell>
          <cell r="C621" t="str">
            <v>m</v>
          </cell>
          <cell r="D621">
            <v>67.35</v>
          </cell>
        </row>
        <row r="622">
          <cell r="A622" t="str">
            <v>25.19.01</v>
          </cell>
          <cell r="B622" t="str">
            <v>RETALUDAMENTO DE 1 E 2 CATEGORIA                                               </v>
          </cell>
          <cell r="C622" t="str">
            <v>m3</v>
          </cell>
          <cell r="D622">
            <v>47.52</v>
          </cell>
        </row>
        <row r="623">
          <cell r="A623" t="str">
            <v>25.20.01</v>
          </cell>
          <cell r="B623" t="str">
            <v>SOLO REFORCADO TIPO GREIDE COM ALTURA DE 0 A 6 METROS.                         </v>
          </cell>
          <cell r="C623" t="str">
            <v>m2</v>
          </cell>
          <cell r="D623">
            <v>677.56</v>
          </cell>
        </row>
        <row r="624">
          <cell r="A624" t="str">
            <v>25.20.02</v>
          </cell>
          <cell r="B624" t="str">
            <v>SOLO REFORCADO TIPO GREIDE COM ALTURA DE 6 A 9 METROS                          </v>
          </cell>
          <cell r="C624" t="str">
            <v>m2</v>
          </cell>
          <cell r="D624">
            <v>742.03</v>
          </cell>
        </row>
        <row r="625">
          <cell r="A625" t="str">
            <v>25.20.03</v>
          </cell>
          <cell r="B625" t="str">
            <v>SOLO REFORCADO TIPO GREIDE COM ALTURA DE 9 A 12 METROS                         </v>
          </cell>
          <cell r="C625" t="str">
            <v>m2</v>
          </cell>
          <cell r="D625">
            <v>885.78</v>
          </cell>
        </row>
        <row r="626">
          <cell r="A626" t="str">
            <v>25.20.04</v>
          </cell>
          <cell r="B626" t="str">
            <v>SOLO REFORCADO TIPO GREIDE COM ALTURA DE 12 A 15 METROS                        </v>
          </cell>
          <cell r="C626" t="str">
            <v>m2</v>
          </cell>
          <cell r="D626">
            <v>1074.19</v>
          </cell>
        </row>
        <row r="627">
          <cell r="A627" t="str">
            <v>25.20.05</v>
          </cell>
          <cell r="B627" t="str">
            <v>SOLO REFORCADO TIPO ENCONTRO PORTANTE COM ALTURA DE 0 A 6 METROS.              </v>
          </cell>
          <cell r="C627" t="str">
            <v>m2</v>
          </cell>
          <cell r="D627">
            <v>943.62</v>
          </cell>
        </row>
        <row r="628">
          <cell r="A628" t="str">
            <v>25.20.06</v>
          </cell>
          <cell r="B628" t="str">
            <v>SOLO REFORCADO TIPO ENCONTRO PORTANTE COM ALTURA DE 6 A 9 METROS               </v>
          </cell>
          <cell r="C628" t="str">
            <v>m2</v>
          </cell>
          <cell r="D628">
            <v>1140.29</v>
          </cell>
        </row>
        <row r="629">
          <cell r="A629" t="str">
            <v>25.20.07</v>
          </cell>
          <cell r="B629" t="str">
            <v>SOLO REFORCADO TIPO ENCONTRO PORTANTE COM ALTURA DE 9 A 12 METROS              </v>
          </cell>
          <cell r="C629" t="str">
            <v>m2</v>
          </cell>
          <cell r="D629">
            <v>1338.46</v>
          </cell>
        </row>
        <row r="630">
          <cell r="A630" t="str">
            <v>25.20.08</v>
          </cell>
          <cell r="B630" t="str">
            <v>SOLO REFORCADO TIPO ENCONTRO PORTANTE COM ALTURA DE 12 A 15 METROS             </v>
          </cell>
          <cell r="C630" t="str">
            <v>m2</v>
          </cell>
          <cell r="D630">
            <v>1677.35</v>
          </cell>
        </row>
        <row r="631">
          <cell r="A631" t="str">
            <v>25.20.09</v>
          </cell>
          <cell r="B631" t="str">
            <v>SOLO REFORCADO TIPO PE DE TALUDE COM ALTURA DE 0 A 6M E ATERRO DE 0 A 3M       </v>
          </cell>
          <cell r="C631" t="str">
            <v>m2</v>
          </cell>
          <cell r="D631">
            <v>705.65</v>
          </cell>
        </row>
        <row r="632">
          <cell r="A632" t="str">
            <v>25.20.10</v>
          </cell>
          <cell r="B632" t="str">
            <v>SOLO REFORCADO TIPO PE DE TALUDE COM ALTURA DE 0 A 6M E ATERRO DE 3 A 6M       </v>
          </cell>
          <cell r="C632" t="str">
            <v>m2</v>
          </cell>
          <cell r="D632">
            <v>737.05</v>
          </cell>
        </row>
        <row r="633">
          <cell r="A633" t="str">
            <v>25.20.11</v>
          </cell>
          <cell r="B633" t="str">
            <v>SOLO REFORCADO TIPO PE DE TALUDE COM ALTURA DE 0 A 6M E ATERRO MAIOR QUE 6M    </v>
          </cell>
          <cell r="C633" t="str">
            <v>m2</v>
          </cell>
          <cell r="D633">
            <v>889.09</v>
          </cell>
        </row>
        <row r="634">
          <cell r="A634" t="str">
            <v>25.20.12</v>
          </cell>
          <cell r="B634" t="str">
            <v>SOLO REFORCADO TIPO PE DE TALUDE COM ALTURA DE 6 A 9M E ATERRO DE 0 A 3M       </v>
          </cell>
          <cell r="C634" t="str">
            <v>m2</v>
          </cell>
          <cell r="D634">
            <v>773.42</v>
          </cell>
        </row>
        <row r="635">
          <cell r="A635" t="str">
            <v>25.20.13</v>
          </cell>
          <cell r="B635" t="str">
            <v>SOLO REFORCADO TIPO PE DE TALUDE COM ALTURA DE 6 A 9M E ATERRO DE 3 A 6M       </v>
          </cell>
          <cell r="C635" t="str">
            <v>m2</v>
          </cell>
          <cell r="D635">
            <v>889.09</v>
          </cell>
        </row>
        <row r="636">
          <cell r="A636" t="str">
            <v>25.20.14</v>
          </cell>
          <cell r="B636" t="str">
            <v>SOLO REFORCADO TIPO PE DE TALUDE COM ALTURA DE 6 A 9M E ATERRO MAIOR QUE 6M    </v>
          </cell>
          <cell r="C636" t="str">
            <v>m2</v>
          </cell>
          <cell r="D636">
            <v>933.73</v>
          </cell>
        </row>
        <row r="637">
          <cell r="A637" t="str">
            <v>25.20.15</v>
          </cell>
          <cell r="B637" t="str">
            <v>SOLO REFORCADO TIPO PE DE TALUDE COM ALTURA DE 9 A 12M E ATERRO DE 0 A 3M      </v>
          </cell>
          <cell r="C637" t="str">
            <v>m2</v>
          </cell>
          <cell r="D637">
            <v>933.73</v>
          </cell>
        </row>
        <row r="638">
          <cell r="A638" t="str">
            <v>25.20.16</v>
          </cell>
          <cell r="B638" t="str">
            <v>SOLO REFORCADO TIPO PE DE TALUDE COM ALTURA DE 9 A 12M E ATERRO DE 3 A 6M      </v>
          </cell>
          <cell r="C638" t="str">
            <v>m2</v>
          </cell>
          <cell r="D638">
            <v>1077.49</v>
          </cell>
        </row>
        <row r="639">
          <cell r="A639" t="str">
            <v>25.20.17</v>
          </cell>
          <cell r="B639" t="str">
            <v>SOLO REFORCADO TIPO PE DE TALUDE COM ALTURA DE 9 A 12M E ATERRO MAIOR QUE 6M   </v>
          </cell>
          <cell r="C639" t="str">
            <v>m2</v>
          </cell>
          <cell r="D639">
            <v>1077.49</v>
          </cell>
        </row>
        <row r="640">
          <cell r="A640" t="str">
            <v>25.20.18</v>
          </cell>
          <cell r="B640" t="str">
            <v>SOLO REFORCADO TIPO DE PE DE TALUDE DE 12 A 15M E ATERRO DE 0 A 3M             </v>
          </cell>
          <cell r="C640" t="str">
            <v>m2</v>
          </cell>
          <cell r="D640">
            <v>1132.04</v>
          </cell>
        </row>
        <row r="641">
          <cell r="A641" t="str">
            <v>25.20.19</v>
          </cell>
          <cell r="B641" t="str">
            <v>SOLO REFORCADO TIPO PE DE TALUDE DE 12 A 15M E ATERRO DE 3 A 6M                </v>
          </cell>
          <cell r="C641" t="str">
            <v>m2</v>
          </cell>
          <cell r="D641">
            <v>1216.29</v>
          </cell>
        </row>
        <row r="642">
          <cell r="A642" t="str">
            <v>25.20.20</v>
          </cell>
          <cell r="B642" t="str">
            <v>SOLO REFORCADO TIPO PE DE TALUDE DE 12 A 15M E ATERRO MAIOR QUE 6M             </v>
          </cell>
          <cell r="C642" t="str">
            <v>m2</v>
          </cell>
          <cell r="D642">
            <v>1251</v>
          </cell>
        </row>
        <row r="643">
          <cell r="A643" t="str">
            <v>25.21.01</v>
          </cell>
          <cell r="B643" t="str">
            <v>SOLO REF. C/ MALHA HEXAG. DUPLA TORCAO-PANO UNICO GREIDE C/ 0 A 6M - EM RACHAO.</v>
          </cell>
          <cell r="C643" t="str">
            <v>m2</v>
          </cell>
          <cell r="D643">
            <v>553.61</v>
          </cell>
        </row>
        <row r="644">
          <cell r="A644" t="str">
            <v>25.21.02</v>
          </cell>
          <cell r="B644" t="str">
            <v>SOLO REF. C/ MALHA HEXAG. DUPLA TORCAO-PANO UNICO GREIDE C/ 6 A 9M - EM RACHAO.</v>
          </cell>
          <cell r="C644" t="str">
            <v>m2</v>
          </cell>
          <cell r="D644">
            <v>591.92</v>
          </cell>
        </row>
        <row r="645">
          <cell r="A645" t="str">
            <v>25.21.03</v>
          </cell>
          <cell r="B645" t="str">
            <v>SOLO REF. C/ MALHA HEXAG. DUPLA TORCAO-PANO UNICO GREIDE C/ 9 A 12M - EM RACHAO</v>
          </cell>
          <cell r="C645" t="str">
            <v>m2</v>
          </cell>
          <cell r="D645">
            <v>715.03</v>
          </cell>
        </row>
        <row r="646">
          <cell r="A646" t="str">
            <v>25.21.04</v>
          </cell>
          <cell r="B646" t="str">
            <v>SOLO REF. C/ MALHA HEXAG. DUPLA TORCAO-PANO UNICO GREIDE C/ 12A15M - EM RACHAO </v>
          </cell>
          <cell r="C646" t="str">
            <v>m2</v>
          </cell>
          <cell r="D646">
            <v>853.3</v>
          </cell>
        </row>
        <row r="647">
          <cell r="A647" t="str">
            <v>25.21.05</v>
          </cell>
          <cell r="B647" t="str">
            <v>SOLO REF. C/ MALHA HEXAG. DUPLA TORCAO-PANO UNICO GREIDE C/ 15A18M - EM RACHAO </v>
          </cell>
          <cell r="C647" t="str">
            <v>m2</v>
          </cell>
          <cell r="D647">
            <v>1083.8</v>
          </cell>
        </row>
        <row r="648">
          <cell r="A648" t="str">
            <v>25.21.06</v>
          </cell>
          <cell r="B648" t="str">
            <v>SOLO REF. MALHA HEXAG. DUPLA TORCAO-PANO UNICO ENCONTRO PORTAN.0 A 6M-EM RACHAO</v>
          </cell>
          <cell r="C648" t="str">
            <v>m2</v>
          </cell>
          <cell r="D648">
            <v>757.93</v>
          </cell>
        </row>
        <row r="649">
          <cell r="A649" t="str">
            <v>25.21.07</v>
          </cell>
          <cell r="B649" t="str">
            <v>SOLO REF. MALHA HEXAG. DUPLA TORCAO-PANO UNICO ENCONTRO PORTAN.6 A 9M-EM RACHAO</v>
          </cell>
          <cell r="C649" t="str">
            <v>m2</v>
          </cell>
          <cell r="D649">
            <v>937.45</v>
          </cell>
        </row>
        <row r="650">
          <cell r="A650" t="str">
            <v>25.21.08</v>
          </cell>
          <cell r="B650" t="str">
            <v>SOLO REF.MALHA HEXAG.DUPLA TORCAO-PANO UNICO ENCONTRO PORTAN.9 A 12M-EM RACHAO </v>
          </cell>
          <cell r="C650" t="str">
            <v>m2</v>
          </cell>
          <cell r="D650">
            <v>1081.5</v>
          </cell>
        </row>
        <row r="651">
          <cell r="A651" t="str">
            <v>25.21.09</v>
          </cell>
          <cell r="B651" t="str">
            <v>SOLO REF.MALHA HEXAG.DUPLA TORCAO-PANO UNICO ENCONTRO PORTAN.12 A 15M-EM RACHAO</v>
          </cell>
          <cell r="C651" t="str">
            <v>m2</v>
          </cell>
          <cell r="D651">
            <v>1377.48</v>
          </cell>
        </row>
        <row r="652">
          <cell r="A652" t="str">
            <v>25.21.10</v>
          </cell>
          <cell r="B652" t="str">
            <v>SOLO REF.MALHA HEXAG.DUPLA TORCAO-PANO UNICO ENCONTRO PORTAN.15 A 18M-EM RACHAO</v>
          </cell>
          <cell r="C652" t="str">
            <v>m2</v>
          </cell>
          <cell r="D652">
            <v>1664.45</v>
          </cell>
        </row>
        <row r="653">
          <cell r="A653" t="str">
            <v>25.21.11</v>
          </cell>
          <cell r="B653" t="str">
            <v>SOLO REF.C/MALHA HEX.DUPLA TORCAO-PANO UNICO PE DE TALUDE 0A6M E ATERRO 0A3M   </v>
          </cell>
          <cell r="C653" t="str">
            <v>m2</v>
          </cell>
          <cell r="D653">
            <v>550.36</v>
          </cell>
        </row>
        <row r="654">
          <cell r="A654" t="str">
            <v>25.21.12</v>
          </cell>
          <cell r="B654" t="str">
            <v>SOLO REF.C/MALHA HEX.DUPLA TORCAO-PANO UNICO PE DE TALUDE 0A6M E ATERRO 3A6M   </v>
          </cell>
          <cell r="C654" t="str">
            <v>m2</v>
          </cell>
          <cell r="D654">
            <v>588.45</v>
          </cell>
        </row>
        <row r="655">
          <cell r="A655" t="str">
            <v>25.21.13</v>
          </cell>
          <cell r="B655" t="str">
            <v>SOLO REF.C/MALHA HEX.DUPLA TORCAO-PANO UNICO PE DE TALUDE 0A6M E ATERRO &gt; 6M   </v>
          </cell>
          <cell r="C655" t="str">
            <v>m2</v>
          </cell>
          <cell r="D655">
            <v>623.87</v>
          </cell>
        </row>
        <row r="656">
          <cell r="A656" t="str">
            <v>25.21.14</v>
          </cell>
          <cell r="B656" t="str">
            <v>SOLO REF.C/MALHA HEX.DUPLA TORCAO-PANO UNICO PE DE TALUDE 6A9M E ATERRO 0A3M   </v>
          </cell>
          <cell r="C656" t="str">
            <v>m2</v>
          </cell>
          <cell r="D656">
            <v>621.67</v>
          </cell>
        </row>
        <row r="657">
          <cell r="A657" t="str">
            <v>25.21.15</v>
          </cell>
          <cell r="B657" t="str">
            <v>SOLO REF.C/MALHA HEX.DUPLA TORCAO-PANO UNICO PE DE TALUDE 6A9M E ATERRO 3A6M   </v>
          </cell>
          <cell r="C657" t="str">
            <v>m2</v>
          </cell>
          <cell r="D657">
            <v>709.53</v>
          </cell>
        </row>
        <row r="658">
          <cell r="A658" t="str">
            <v>25.21.16</v>
          </cell>
          <cell r="B658" t="str">
            <v>SOLO REF.C/MALHA HEX.DUPLA TORCAO-PANO UNICO PE DE TALUDE 6A9M E ATERRO &gt; 6M.  </v>
          </cell>
          <cell r="C658" t="str">
            <v>m2</v>
          </cell>
          <cell r="D658">
            <v>783.52</v>
          </cell>
        </row>
        <row r="659">
          <cell r="A659" t="str">
            <v>25.21.17</v>
          </cell>
          <cell r="B659" t="str">
            <v>SOLO REF.C/MALHA HEX.DUPLA TORCAO-PANO UNICO PE DE TALUDE 9A12M E ATERRO 0A3M  </v>
          </cell>
          <cell r="C659" t="str">
            <v>m2</v>
          </cell>
          <cell r="D659">
            <v>764.5</v>
          </cell>
        </row>
        <row r="660">
          <cell r="A660" t="str">
            <v>25.21.18</v>
          </cell>
          <cell r="B660" t="str">
            <v>SOLO REF.C/MALHA HEX.DUPLA TORCAO-PANO UNICO PE DE TALUDE 9A12M E ATERRO 3A6M  </v>
          </cell>
          <cell r="C660" t="str">
            <v>m2</v>
          </cell>
          <cell r="D660">
            <v>875.19</v>
          </cell>
        </row>
        <row r="661">
          <cell r="A661" t="str">
            <v>25.21.19</v>
          </cell>
          <cell r="B661" t="str">
            <v>SOLO REF.C/MALHA HEX.DUPLA TORCAO-PANO UNICO PE DE TALUDE 9A12M E ATERRO &gt; 6M. </v>
          </cell>
          <cell r="C661" t="str">
            <v>m2</v>
          </cell>
          <cell r="D661">
            <v>935.42</v>
          </cell>
        </row>
        <row r="662">
          <cell r="A662" t="str">
            <v>25.21.20</v>
          </cell>
          <cell r="B662" t="str">
            <v>SOLO REF.C/MALHA HEX.DUPLA TORCAO-PANO UNICO PE TALUDE C/12A15M E ATERRO 0A3M  </v>
          </cell>
          <cell r="C662" t="str">
            <v>m2</v>
          </cell>
          <cell r="D662">
            <v>909.14</v>
          </cell>
        </row>
        <row r="663">
          <cell r="A663" t="str">
            <v>25.21.21</v>
          </cell>
          <cell r="B663" t="str">
            <v>SOLO REF.C/MALHA HEX.DUPLA TORCAO-PANO UNICO PE TALUDE C/12A15M E ATERRO 3A6M  </v>
          </cell>
          <cell r="C663" t="str">
            <v>m2</v>
          </cell>
          <cell r="D663">
            <v>996.71</v>
          </cell>
        </row>
        <row r="664">
          <cell r="A664" t="str">
            <v>25.21.22</v>
          </cell>
          <cell r="B664" t="str">
            <v>SOLO REF.C/MALHA HEX.DUPLA TORCAO-PANO UNICO PE TALUDE C/12A15M E ATERRO &gt; 6M  </v>
          </cell>
          <cell r="C664" t="str">
            <v>m2</v>
          </cell>
          <cell r="D664">
            <v>1032.63</v>
          </cell>
        </row>
        <row r="665">
          <cell r="A665" t="str">
            <v>25.21.23</v>
          </cell>
          <cell r="B665" t="str">
            <v>SOLO REF.C/MALHA HEX.DUPLA TORCAO-PANO UNICO PE TALUDE C/15A18M E ATERRO 0A3M  </v>
          </cell>
          <cell r="C665" t="str">
            <v>m2</v>
          </cell>
          <cell r="D665">
            <v>1009.71</v>
          </cell>
        </row>
        <row r="666">
          <cell r="A666" t="str">
            <v>25.21.24</v>
          </cell>
          <cell r="B666" t="str">
            <v>SOLO REF.C/MALHA HEX.DUPLA TORCAO-PANO UNICO PE TALUDE C/15A18M E ATERRO 3A6M  </v>
          </cell>
          <cell r="C666" t="str">
            <v>m2</v>
          </cell>
          <cell r="D666">
            <v>1196.86</v>
          </cell>
        </row>
        <row r="667">
          <cell r="A667" t="str">
            <v>25.21.25</v>
          </cell>
          <cell r="B667" t="str">
            <v>SOLO REF.C/MALHA HEX.DUPLA TORCAO-PANO UNICO PE TALUDE C/15A18M E ATERRO &gt; 6M. </v>
          </cell>
          <cell r="C667" t="str">
            <v>m2</v>
          </cell>
          <cell r="D667">
            <v>1473.66</v>
          </cell>
        </row>
        <row r="668">
          <cell r="A668" t="str">
            <v>25.21.26</v>
          </cell>
          <cell r="B668" t="str">
            <v>SOLO REF. C/ MALHA HEX. DUPLA TORCAO-PANO UNICO VERDE GREIDE C/ 0A6M - INCL. 70</v>
          </cell>
          <cell r="C668" t="str">
            <v>m2</v>
          </cell>
          <cell r="D668">
            <v>440.03</v>
          </cell>
        </row>
        <row r="669">
          <cell r="A669" t="str">
            <v>25.21.27</v>
          </cell>
          <cell r="B669" t="str">
            <v>SOLO REF. C/ MALHA HEX. DUPLA TORCAO-PANO UNICO VERDE GREIDE C/ 6A9M - INCL. 70</v>
          </cell>
          <cell r="C669" t="str">
            <v>m2</v>
          </cell>
          <cell r="D669">
            <v>543.27</v>
          </cell>
        </row>
        <row r="670">
          <cell r="A670" t="str">
            <v>25.21.28</v>
          </cell>
          <cell r="B670" t="str">
            <v>SOLO REF. C/ MALHA HEX. DUPLA TORCAO-PANO UNICO VERDE GREIDE C/9A12M - INCL. 70</v>
          </cell>
          <cell r="C670" t="str">
            <v>m2</v>
          </cell>
          <cell r="D670">
            <v>636</v>
          </cell>
        </row>
        <row r="671">
          <cell r="A671" t="str">
            <v>25.21.29</v>
          </cell>
          <cell r="B671" t="str">
            <v>SOLO REF. C/ MALHA HEX. DUPLA TORCAO-PANO UNICO VERDE GREIDE C/12A15M - INCL.70</v>
          </cell>
          <cell r="C671" t="str">
            <v>m2</v>
          </cell>
          <cell r="D671">
            <v>723.33</v>
          </cell>
        </row>
        <row r="672">
          <cell r="A672" t="str">
            <v>25.21.30</v>
          </cell>
          <cell r="B672" t="str">
            <v>SOLO REF. C/ MALHA HEX. DUPLA TORCAO-PANO UNICO VERDE GREIDE C/15A18M - INCL.70</v>
          </cell>
          <cell r="C672" t="str">
            <v>m2</v>
          </cell>
          <cell r="D672">
            <v>810.76</v>
          </cell>
        </row>
        <row r="673">
          <cell r="A673" t="str">
            <v>25.21.31</v>
          </cell>
          <cell r="B673" t="str">
            <v>SOL.REF.C/MALH.HEX.DUPL.TORCAO-PANO UNICO VERDE PE DE TALUDE C/0A6M-0A3M-INC.70</v>
          </cell>
          <cell r="C673" t="str">
            <v>m2</v>
          </cell>
          <cell r="D673">
            <v>485.71</v>
          </cell>
        </row>
        <row r="674">
          <cell r="A674" t="str">
            <v>25.21.32</v>
          </cell>
          <cell r="B674" t="str">
            <v>SOL.REF.C/MAL.HEX.DUPLA TORCAO-PANO UNICO VERDE PE DE TALUDE C/0A6M-3A6M-INC.70</v>
          </cell>
          <cell r="C674" t="str">
            <v>m2</v>
          </cell>
          <cell r="D674">
            <v>543.27</v>
          </cell>
        </row>
        <row r="675">
          <cell r="A675" t="str">
            <v>25.21.33</v>
          </cell>
          <cell r="B675" t="str">
            <v>SOLO REF.C/MAL.HEX.DUPLA TORCAO-PANO UNICO VERDE PE DE TALUDE 0A6 E ATERRO &gt;6M </v>
          </cell>
          <cell r="C675" t="str">
            <v>m2</v>
          </cell>
          <cell r="D675">
            <v>636</v>
          </cell>
        </row>
        <row r="676">
          <cell r="A676" t="str">
            <v>25.21.34</v>
          </cell>
          <cell r="B676" t="str">
            <v>SOLO REF.C/MAL.HEX.DUPLA TORCAO-PANO UNICO VERDE PE DE TALUDE 6A9 E ATERRO 0A3M</v>
          </cell>
          <cell r="C676" t="str">
            <v>m2</v>
          </cell>
          <cell r="D676">
            <v>592.32</v>
          </cell>
        </row>
        <row r="677">
          <cell r="A677" t="str">
            <v>25.21.35</v>
          </cell>
          <cell r="B677" t="str">
            <v>SOLO REF.C/MAL.HEX.DUPLA TORCAO-PANO UNICO VERDE PE DE TALUDE 6A9 E ATERRO 3A6M</v>
          </cell>
          <cell r="C677" t="str">
            <v>m2</v>
          </cell>
          <cell r="D677">
            <v>636</v>
          </cell>
        </row>
        <row r="678">
          <cell r="A678" t="str">
            <v>25.21.36</v>
          </cell>
          <cell r="B678" t="str">
            <v>SOLO REF.C/MAL.HEX.DUPLA TORCAO-PANO UNICO VERDE PE DE TALUDE 6A9 E ATERRO &gt; 6M</v>
          </cell>
          <cell r="C678" t="str">
            <v>m2</v>
          </cell>
          <cell r="D678">
            <v>723.33</v>
          </cell>
        </row>
        <row r="679">
          <cell r="A679" t="str">
            <v>25.21.37</v>
          </cell>
          <cell r="B679" t="str">
            <v>SOLO REF.C/MAL.HEX.DUPLA TORCAO-PANO UNICO VERDE PE DE TALUDE 9A12 E ATER.0A3M </v>
          </cell>
          <cell r="C679" t="str">
            <v>m2</v>
          </cell>
          <cell r="D679">
            <v>679.67</v>
          </cell>
        </row>
        <row r="680">
          <cell r="A680" t="str">
            <v>25.21.38</v>
          </cell>
          <cell r="B680" t="str">
            <v>SOLO REF.C/MAL.HEX.DUPLA TORCAO-PANO UNICO VERDE PE DE TALUDE 9A12 E ATER.3A6M </v>
          </cell>
          <cell r="C680" t="str">
            <v>m2</v>
          </cell>
          <cell r="D680">
            <v>766.98</v>
          </cell>
        </row>
        <row r="681">
          <cell r="A681" t="str">
            <v>25.21.39</v>
          </cell>
          <cell r="B681" t="str">
            <v>SOLO REF.C/MAL.HEX.DUPLA TORCAO-PANO UNICO VERDE PE DE TALUDE 9A12 E ATER. &gt;6M </v>
          </cell>
          <cell r="C681" t="str">
            <v>m2</v>
          </cell>
          <cell r="D681">
            <v>840.18</v>
          </cell>
        </row>
        <row r="682">
          <cell r="A682" t="str">
            <v>25.21.40</v>
          </cell>
          <cell r="B682" t="str">
            <v>SOLO REF.C/MAL.HEX.DUPLA TORCAO-PANO UNICO VERDE PE DE TALUDE 12A15 E ATER.0A3M</v>
          </cell>
          <cell r="C682" t="str">
            <v>m2</v>
          </cell>
          <cell r="D682">
            <v>766.98</v>
          </cell>
        </row>
        <row r="683">
          <cell r="A683" t="str">
            <v>25.21.41</v>
          </cell>
          <cell r="B683" t="str">
            <v>SOLO REF.C/MAL.HEX.DUPLA TORCAO-PANO UNICO VERDE PE DE TALUDE 12A15 E ATER.3A6M</v>
          </cell>
          <cell r="C683" t="str">
            <v>m2</v>
          </cell>
          <cell r="D683">
            <v>858.78</v>
          </cell>
        </row>
        <row r="684">
          <cell r="A684" t="str">
            <v>25.21.42</v>
          </cell>
          <cell r="B684" t="str">
            <v>SOLO REF.C/MAL.HEX.DUPLA TORCAO-PANO UNICO VERDE PE DE TALUDE12A15 E ATER. &gt;6M </v>
          </cell>
          <cell r="C684" t="str">
            <v>m2</v>
          </cell>
          <cell r="D684">
            <v>932.56</v>
          </cell>
        </row>
        <row r="685">
          <cell r="A685" t="str">
            <v>25.21.43</v>
          </cell>
          <cell r="B685" t="str">
            <v>SOLO REF.C/MAL.HEX.DUPLA TORCAO-PANO UNICO VERDE PE DE TALUDE 15A18 E ATER.0A3M</v>
          </cell>
          <cell r="C685" t="str">
            <v>m2</v>
          </cell>
          <cell r="D685">
            <v>854.31</v>
          </cell>
        </row>
        <row r="686">
          <cell r="A686" t="str">
            <v>25.21.44</v>
          </cell>
          <cell r="B686" t="str">
            <v>SOLO REF.C/MAL.HEX.DUPLA TORCAO-PANO UNICO VERDE PE DE TALUDE 15A18 E ATER.3A6M</v>
          </cell>
          <cell r="C686" t="str">
            <v>m2</v>
          </cell>
          <cell r="D686">
            <v>1051.5</v>
          </cell>
        </row>
        <row r="687">
          <cell r="A687" t="str">
            <v>25.21.45</v>
          </cell>
          <cell r="B687" t="str">
            <v>SOLO REF.C/MAL.HEX.DUPLA TORCAO-PANO UNICO VERDE PE DE TALUDE 15A18 E ATER. &gt;6M</v>
          </cell>
          <cell r="C687" t="str">
            <v>m2</v>
          </cell>
          <cell r="D687">
            <v>1116.59</v>
          </cell>
        </row>
        <row r="688">
          <cell r="A688" t="str">
            <v>26.01.01</v>
          </cell>
          <cell r="B688" t="str">
            <v>ESCAVACAO MANUAL P/ OBRAS S/EXPLOSIVO                                          </v>
          </cell>
          <cell r="C688" t="str">
            <v>m3</v>
          </cell>
          <cell r="D688">
            <v>46.28</v>
          </cell>
        </row>
        <row r="689">
          <cell r="A689" t="str">
            <v>26.01.02</v>
          </cell>
          <cell r="B689" t="str">
            <v>ESCAVACAO MECANICA P/ OBRAS S/EXPLOSIVO                                        </v>
          </cell>
          <cell r="C689" t="str">
            <v>m3</v>
          </cell>
          <cell r="D689">
            <v>10.55</v>
          </cell>
        </row>
        <row r="690">
          <cell r="A690" t="str">
            <v>26.01.03</v>
          </cell>
          <cell r="B690" t="str">
            <v>ESCAVACAO MECANICA P/ OBRAS C/ EXPLOSIVO                                       </v>
          </cell>
          <cell r="C690" t="str">
            <v>m3</v>
          </cell>
          <cell r="D690">
            <v>41.46</v>
          </cell>
        </row>
        <row r="691">
          <cell r="A691" t="str">
            <v>26.02.01</v>
          </cell>
          <cell r="B691" t="str">
            <v>ESTACA CONCRETO PRE-MOLDADO - 20/25 T                                          </v>
          </cell>
          <cell r="C691" t="str">
            <v>m</v>
          </cell>
          <cell r="D691">
            <v>83.53</v>
          </cell>
        </row>
        <row r="692">
          <cell r="A692" t="str">
            <v>26.02.02</v>
          </cell>
          <cell r="B692" t="str">
            <v>ESTACA CONCRETO PRE-MOLDADO - 30/35 T                                          </v>
          </cell>
          <cell r="C692" t="str">
            <v>m</v>
          </cell>
          <cell r="D692">
            <v>87.95</v>
          </cell>
        </row>
        <row r="693">
          <cell r="A693" t="str">
            <v>26.02.03</v>
          </cell>
          <cell r="B693" t="str">
            <v>ESTACA CONCRETO PRE-MOLDADO - 40/45 T                                          </v>
          </cell>
          <cell r="C693" t="str">
            <v>m</v>
          </cell>
          <cell r="D693">
            <v>104.79</v>
          </cell>
        </row>
        <row r="694">
          <cell r="A694" t="str">
            <v>26.02.04</v>
          </cell>
          <cell r="B694" t="str">
            <v>ESTACA CONCRETO PRE-MOLDADO - 50/60 T                                          </v>
          </cell>
          <cell r="C694" t="str">
            <v>m</v>
          </cell>
          <cell r="D694">
            <v>122.88</v>
          </cell>
        </row>
        <row r="695">
          <cell r="A695" t="str">
            <v>26.02.05</v>
          </cell>
          <cell r="B695" t="str">
            <v>ESTACA CONCRETO PRE-MOLDADO - 70/80 T                                          </v>
          </cell>
          <cell r="C695" t="str">
            <v>m</v>
          </cell>
          <cell r="D695">
            <v>173.9</v>
          </cell>
        </row>
        <row r="696">
          <cell r="A696" t="str">
            <v>26.02.06</v>
          </cell>
          <cell r="B696" t="str">
            <v>TAXA MOBIL. DE EQUIP. BATE-ESTACA                                              </v>
          </cell>
          <cell r="C696" t="str">
            <v>un</v>
          </cell>
          <cell r="D696">
            <v>5376.52</v>
          </cell>
        </row>
        <row r="697">
          <cell r="A697" t="str">
            <v>26.02.07</v>
          </cell>
          <cell r="B697" t="str">
            <v>ESTACA METALICA, FORNEC. E CRAVACAO                                            </v>
          </cell>
          <cell r="C697" t="str">
            <v>kg</v>
          </cell>
          <cell r="D697">
            <v>8.62</v>
          </cell>
        </row>
        <row r="698">
          <cell r="A698" t="str">
            <v>26.02.13</v>
          </cell>
          <cell r="B698" t="str">
            <v>ESTACAO EM SOLO D=1,00M                                                        </v>
          </cell>
          <cell r="C698" t="str">
            <v>m</v>
          </cell>
          <cell r="D698">
            <v>1213.34</v>
          </cell>
        </row>
        <row r="699">
          <cell r="A699" t="str">
            <v>26.02.14</v>
          </cell>
          <cell r="B699" t="str">
            <v>ESTACAO EM SOLO D=1,20M                                                        </v>
          </cell>
          <cell r="C699" t="str">
            <v>m</v>
          </cell>
          <cell r="D699">
            <v>1672.83</v>
          </cell>
        </row>
        <row r="700">
          <cell r="A700" t="str">
            <v>26.02.15</v>
          </cell>
          <cell r="B700" t="str">
            <v>ESTACAO EM SOLO D=1,40M                                                        </v>
          </cell>
          <cell r="C700" t="str">
            <v>m</v>
          </cell>
          <cell r="D700">
            <v>2184.11</v>
          </cell>
        </row>
        <row r="701">
          <cell r="A701" t="str">
            <v>26.02.16</v>
          </cell>
          <cell r="B701" t="str">
            <v>ESTACAO EM SOLO D=1,50M                                                        </v>
          </cell>
          <cell r="C701" t="str">
            <v>m</v>
          </cell>
          <cell r="D701">
            <v>2462.25</v>
          </cell>
        </row>
        <row r="702">
          <cell r="A702" t="str">
            <v>26.02.17</v>
          </cell>
          <cell r="B702" t="str">
            <v>ESTACAO EM SOLO D=1,60M                                                        </v>
          </cell>
          <cell r="C702" t="str">
            <v>m</v>
          </cell>
          <cell r="D702">
            <v>2763.39</v>
          </cell>
        </row>
        <row r="703">
          <cell r="A703" t="str">
            <v>26.02.18</v>
          </cell>
          <cell r="B703" t="str">
            <v>ESTACAO EM SOLO D=1,80M                                                        </v>
          </cell>
          <cell r="C703" t="str">
            <v>m</v>
          </cell>
          <cell r="D703">
            <v>3482.59</v>
          </cell>
        </row>
        <row r="704">
          <cell r="A704" t="str">
            <v>26.02.19</v>
          </cell>
          <cell r="B704" t="str">
            <v>TAXA MOBILIZACAO DE EQUIP. P/ ESTACAO                                          </v>
          </cell>
          <cell r="C704" t="str">
            <v>un</v>
          </cell>
          <cell r="D704">
            <v>85599.29</v>
          </cell>
        </row>
        <row r="705">
          <cell r="A705" t="str">
            <v>26.02.20</v>
          </cell>
          <cell r="B705" t="str">
            <v>CAMISA METALICA                                                                </v>
          </cell>
          <cell r="C705" t="str">
            <v>kg</v>
          </cell>
          <cell r="D705">
            <v>8.71</v>
          </cell>
        </row>
        <row r="706">
          <cell r="A706" t="str">
            <v>26.02.20.01</v>
          </cell>
          <cell r="B706" t="str">
            <v>CAMISA METALICA SEM REAPROVEITAMENTO E COM PRE-FURO                            </v>
          </cell>
          <cell r="C706" t="str">
            <v>kg</v>
          </cell>
          <cell r="D706">
            <v>10.16</v>
          </cell>
        </row>
        <row r="707">
          <cell r="A707" t="str">
            <v>26.02.21</v>
          </cell>
          <cell r="B707" t="str">
            <v>ESTACA DE MADEIRA D=20CM - 8TON                                                </v>
          </cell>
          <cell r="C707" t="str">
            <v>m</v>
          </cell>
          <cell r="D707">
            <v>72.61</v>
          </cell>
        </row>
        <row r="708">
          <cell r="A708" t="str">
            <v>26.03.25</v>
          </cell>
          <cell r="B708" t="str">
            <v>ESC.TUB.CEU ABERTO 1/2 CAT. - SOLO                                             </v>
          </cell>
          <cell r="C708" t="str">
            <v>m3</v>
          </cell>
          <cell r="D708">
            <v>706.44</v>
          </cell>
        </row>
        <row r="709">
          <cell r="A709" t="str">
            <v>26.03.26</v>
          </cell>
          <cell r="B709" t="str">
            <v>ESC.TUB.AR COMPRIMIDO 1/2 CAT - SOLO                                           </v>
          </cell>
          <cell r="C709" t="str">
            <v>m3</v>
          </cell>
          <cell r="D709">
            <v>1823.68</v>
          </cell>
        </row>
        <row r="710">
          <cell r="A710" t="str">
            <v>26.03.27</v>
          </cell>
          <cell r="B710" t="str">
            <v>ESC.TUB.CEU ABERTO 3 CAT.- ROCHA                                               </v>
          </cell>
          <cell r="C710" t="str">
            <v>m3</v>
          </cell>
          <cell r="D710">
            <v>2021.74</v>
          </cell>
        </row>
        <row r="711">
          <cell r="A711" t="str">
            <v>26.03.28</v>
          </cell>
          <cell r="B711" t="str">
            <v>ESC.TUB.AR COMPRIMIDO 3 CAT. - ROCHA                                           </v>
          </cell>
          <cell r="C711" t="str">
            <v>m3</v>
          </cell>
          <cell r="D711">
            <v>4270.85</v>
          </cell>
        </row>
        <row r="712">
          <cell r="A712" t="str">
            <v>26.04.01</v>
          </cell>
          <cell r="B712" t="str">
            <v>CIMBRAMENTO PONTES E VIADUTOS C/ ESTACA                                        </v>
          </cell>
          <cell r="C712" t="str">
            <v>m3</v>
          </cell>
          <cell r="D712">
            <v>56.05</v>
          </cell>
        </row>
        <row r="713">
          <cell r="A713" t="str">
            <v>26.04.02</v>
          </cell>
          <cell r="B713" t="str">
            <v>CIMBRAMENTO PONTES E VIADUTOS S/ ESTACA                                        </v>
          </cell>
          <cell r="C713" t="str">
            <v>m3</v>
          </cell>
          <cell r="D713">
            <v>37.9</v>
          </cell>
        </row>
        <row r="714">
          <cell r="A714" t="str">
            <v>26.04.03</v>
          </cell>
          <cell r="B714" t="str">
            <v>CIMBRAMENTO DE PASSAGEM SEC. GALERIA RET                                       </v>
          </cell>
          <cell r="C714" t="str">
            <v>m3</v>
          </cell>
          <cell r="D714">
            <v>32.44</v>
          </cell>
        </row>
        <row r="715">
          <cell r="A715" t="str">
            <v>26.04.04</v>
          </cell>
          <cell r="B715" t="str">
            <v>CIMBRAMENTO METALICO P/ PONTES E VIADUTO                                       </v>
          </cell>
          <cell r="C715" t="str">
            <v>m3</v>
          </cell>
          <cell r="D715">
            <v>53.55</v>
          </cell>
        </row>
        <row r="716">
          <cell r="A716" t="str">
            <v>26.04.05</v>
          </cell>
          <cell r="B716" t="str">
            <v>ANDAIME DE MADEIRA                                                             </v>
          </cell>
          <cell r="C716" t="str">
            <v>m3</v>
          </cell>
          <cell r="D716">
            <v>11.99</v>
          </cell>
        </row>
        <row r="717">
          <cell r="A717" t="str">
            <v>26.04.06</v>
          </cell>
          <cell r="B717" t="str">
            <v>ANDAIME TUBULAR                                                                </v>
          </cell>
          <cell r="C717" t="str">
            <v>m3</v>
          </cell>
          <cell r="D717">
            <v>17.62</v>
          </cell>
        </row>
        <row r="718">
          <cell r="A718" t="str">
            <v>26.05.01</v>
          </cell>
          <cell r="B718" t="str">
            <v>FORMA PLANA PARA CONC. ARMADO COMUM                                            </v>
          </cell>
          <cell r="C718" t="str">
            <v>m2</v>
          </cell>
          <cell r="D718">
            <v>73.37</v>
          </cell>
        </row>
        <row r="719">
          <cell r="A719" t="str">
            <v>26.05.02</v>
          </cell>
          <cell r="B719" t="str">
            <v>FORMA PLANA P/CONC.PROTEND.OU APARENTE                                         </v>
          </cell>
          <cell r="C719" t="str">
            <v>m2</v>
          </cell>
          <cell r="D719">
            <v>83.53</v>
          </cell>
        </row>
        <row r="720">
          <cell r="A720" t="str">
            <v>26.05.03</v>
          </cell>
          <cell r="B720" t="str">
            <v>FORMAS SEM REAPROVEITAMENTO                                                    </v>
          </cell>
          <cell r="C720" t="str">
            <v>m2</v>
          </cell>
          <cell r="D720">
            <v>84.13</v>
          </cell>
        </row>
        <row r="721">
          <cell r="A721" t="str">
            <v>26.05.04</v>
          </cell>
          <cell r="B721" t="str">
            <v>FORMAS METALICAS ESPECIAL P/ VIGAS                                             </v>
          </cell>
          <cell r="C721" t="str">
            <v>m2</v>
          </cell>
          <cell r="D721">
            <v>57.42</v>
          </cell>
        </row>
        <row r="722">
          <cell r="A722" t="str">
            <v>26.05.05</v>
          </cell>
          <cell r="B722" t="str">
            <v>FORMA CURVA PARA CONCRETO COMUM                                                </v>
          </cell>
          <cell r="C722" t="str">
            <v>m2</v>
          </cell>
          <cell r="D722">
            <v>94.65</v>
          </cell>
        </row>
        <row r="723">
          <cell r="A723" t="str">
            <v>26.05.06</v>
          </cell>
          <cell r="B723" t="str">
            <v>FORMA CURVA PARA CONCRETO APARENTE                                             </v>
          </cell>
          <cell r="C723" t="str">
            <v>m2</v>
          </cell>
          <cell r="D723">
            <v>99.56</v>
          </cell>
        </row>
        <row r="724">
          <cell r="A724" t="str">
            <v>26.06.01</v>
          </cell>
          <cell r="B724" t="str">
            <v>BARRA DE ACO CA-25                                                             </v>
          </cell>
          <cell r="C724" t="str">
            <v>kg</v>
          </cell>
          <cell r="D724">
            <v>7.67</v>
          </cell>
        </row>
        <row r="725">
          <cell r="A725" t="str">
            <v>26.06.02</v>
          </cell>
          <cell r="B725" t="str">
            <v>BARRA DE ACO CA-50                                                             </v>
          </cell>
          <cell r="C725" t="str">
            <v>kg</v>
          </cell>
          <cell r="D725">
            <v>7.61</v>
          </cell>
        </row>
        <row r="726">
          <cell r="A726" t="str">
            <v>26.06.03</v>
          </cell>
          <cell r="B726" t="str">
            <v>BARRA DE ACO CA-60                                                             </v>
          </cell>
          <cell r="C726" t="str">
            <v>kg</v>
          </cell>
          <cell r="D726">
            <v>8.48</v>
          </cell>
        </row>
        <row r="727">
          <cell r="A727" t="str">
            <v>26.06.04</v>
          </cell>
          <cell r="B727" t="str">
            <v>ACO PARA CONCRETO PROTENDIDO                                                   </v>
          </cell>
          <cell r="C727" t="str">
            <v>kg</v>
          </cell>
          <cell r="D727">
            <v>17.46</v>
          </cell>
        </row>
        <row r="728">
          <cell r="A728" t="str">
            <v>26.06.05</v>
          </cell>
          <cell r="B728" t="str">
            <v>TELA METALICA                                                                  </v>
          </cell>
          <cell r="C728" t="str">
            <v>kg</v>
          </cell>
          <cell r="D728">
            <v>7.15</v>
          </cell>
        </row>
        <row r="729">
          <cell r="A729" t="str">
            <v>26.06.06</v>
          </cell>
          <cell r="B729" t="str">
            <v>ACO ST 85/105                                                                  </v>
          </cell>
          <cell r="C729" t="str">
            <v>kg</v>
          </cell>
          <cell r="D729">
            <v>29.01</v>
          </cell>
        </row>
        <row r="730">
          <cell r="A730" t="str">
            <v>26.07.02</v>
          </cell>
          <cell r="B730" t="str">
            <v>AP.ANC.P/CABOS PROTEN.ATIV. 12FIOS-8MM                                         </v>
          </cell>
          <cell r="C730" t="str">
            <v>un</v>
          </cell>
          <cell r="D730">
            <v>680.66</v>
          </cell>
        </row>
        <row r="731">
          <cell r="A731" t="str">
            <v>26.07.03</v>
          </cell>
          <cell r="B731" t="str">
            <v>AP.ANC.P/CABOS PROTEN.ATIV. 4FIOS-12,7MM                                       </v>
          </cell>
          <cell r="C731" t="str">
            <v>un</v>
          </cell>
          <cell r="D731">
            <v>547.06</v>
          </cell>
        </row>
        <row r="732">
          <cell r="A732" t="str">
            <v>26.07.04</v>
          </cell>
          <cell r="B732" t="str">
            <v>AP.ANC.P/CABOS PROTEN.ATIV. 6FIOS-12,7MM                                       </v>
          </cell>
          <cell r="C732" t="str">
            <v>un</v>
          </cell>
          <cell r="D732">
            <v>759.05</v>
          </cell>
        </row>
        <row r="733">
          <cell r="A733" t="str">
            <v>26.07.05</v>
          </cell>
          <cell r="B733" t="str">
            <v>AP.ANC.P/CABOS PROTEN.ATIV.12FIOS-12,7MM                                       </v>
          </cell>
          <cell r="C733" t="str">
            <v>un</v>
          </cell>
          <cell r="D733">
            <v>1570.4</v>
          </cell>
        </row>
        <row r="734">
          <cell r="A734" t="str">
            <v>26.07.06</v>
          </cell>
          <cell r="B734" t="str">
            <v>AP.ANC.P/CABOS PROTEN.ATIV.19FIOS-12,7MM                                       </v>
          </cell>
          <cell r="C734" t="str">
            <v>un</v>
          </cell>
          <cell r="D734">
            <v>2594.32</v>
          </cell>
        </row>
        <row r="735">
          <cell r="A735" t="str">
            <v>26.07.07</v>
          </cell>
          <cell r="B735" t="str">
            <v>AP.ANC.P/CABOS PROTEN.ATIV.22FIOS-12,7MM                                       </v>
          </cell>
          <cell r="C735" t="str">
            <v>un</v>
          </cell>
          <cell r="D735">
            <v>3314.7</v>
          </cell>
        </row>
        <row r="736">
          <cell r="A736" t="str">
            <v>26.07.09</v>
          </cell>
          <cell r="B736" t="str">
            <v>AP.ANC.P/CABOS PROTEN.PASS. 4FIOS-12,7MM                                       </v>
          </cell>
          <cell r="C736" t="str">
            <v>un</v>
          </cell>
          <cell r="D736">
            <v>105.62</v>
          </cell>
        </row>
        <row r="737">
          <cell r="A737" t="str">
            <v>26.07.10</v>
          </cell>
          <cell r="B737" t="str">
            <v>AP.ANC.P/CABOS PROTEN.PASS. 6FIOS-12,7MM                                       </v>
          </cell>
          <cell r="C737" t="str">
            <v>un</v>
          </cell>
          <cell r="D737">
            <v>145.19</v>
          </cell>
        </row>
        <row r="738">
          <cell r="A738" t="str">
            <v>26.07.12</v>
          </cell>
          <cell r="B738" t="str">
            <v>AP.ANC.P/CABOS PROTEN.PAS. 19FIOS-12,7MM                                       </v>
          </cell>
          <cell r="C738" t="str">
            <v>un</v>
          </cell>
          <cell r="D738">
            <v>970.08</v>
          </cell>
        </row>
        <row r="739">
          <cell r="A739" t="str">
            <v>26.07.13.01</v>
          </cell>
          <cell r="B739" t="str">
            <v>APARELHO DE ANCORAGEM ATIVO DE 4 FIOS DE Ã 5/8" (15,2MM)                       </v>
          </cell>
          <cell r="C739" t="str">
            <v>un</v>
          </cell>
          <cell r="D739">
            <v>735</v>
          </cell>
        </row>
        <row r="740">
          <cell r="A740" t="str">
            <v>26.07.13.02</v>
          </cell>
          <cell r="B740" t="str">
            <v>APARELHO DE ANCORAGEM ATIVO DE 12 F-5/8" (15,2MM)                              </v>
          </cell>
          <cell r="C740" t="str">
            <v>un</v>
          </cell>
          <cell r="D740">
            <v>2347.6</v>
          </cell>
        </row>
        <row r="741">
          <cell r="A741" t="str">
            <v>26.07.13.03</v>
          </cell>
          <cell r="B741" t="str">
            <v>APARELHO DE ANCORAGEM ATIVO 15 FIOS DE Ã 5/8" (15,2MM)                         </v>
          </cell>
          <cell r="C741" t="str">
            <v>un</v>
          </cell>
          <cell r="D741">
            <v>3191.62</v>
          </cell>
        </row>
        <row r="742">
          <cell r="A742" t="str">
            <v>26.07.13.04</v>
          </cell>
          <cell r="B742" t="str">
            <v>APARELHO DE ANCORAGEM ATIVO DE 19 FIOS DE Ã 5/8" (15,2MM)                      </v>
          </cell>
          <cell r="C742" t="str">
            <v>un</v>
          </cell>
          <cell r="D742">
            <v>3814.31</v>
          </cell>
        </row>
        <row r="743">
          <cell r="A743" t="str">
            <v>26.08.01</v>
          </cell>
          <cell r="B743" t="str">
            <v>APARELHO DE APOIO NEOPRENE FRETADO                                             </v>
          </cell>
          <cell r="C743" t="str">
            <v>dm3</v>
          </cell>
          <cell r="D743">
            <v>75.26</v>
          </cell>
        </row>
        <row r="744">
          <cell r="A744" t="str">
            <v>26.08.03</v>
          </cell>
          <cell r="B744" t="str">
            <v>ARTICULACAO DE CONCRETO TIPO"FREYSSINET"                                       </v>
          </cell>
          <cell r="C744" t="str">
            <v>dm2</v>
          </cell>
          <cell r="D744">
            <v>6.73</v>
          </cell>
        </row>
        <row r="745">
          <cell r="A745" t="str">
            <v>26.09.01</v>
          </cell>
          <cell r="B745" t="str">
            <v>CONCRETO FCK 10MPA                                                             </v>
          </cell>
          <cell r="C745" t="str">
            <v>m3</v>
          </cell>
          <cell r="D745">
            <v>370.11</v>
          </cell>
        </row>
        <row r="746">
          <cell r="A746" t="str">
            <v>26.09.02</v>
          </cell>
          <cell r="B746" t="str">
            <v>CONCRETO FCK 15MPA                                                             </v>
          </cell>
          <cell r="C746" t="str">
            <v>m3</v>
          </cell>
          <cell r="D746">
            <v>407.07</v>
          </cell>
        </row>
        <row r="747">
          <cell r="A747" t="str">
            <v>26.09.03</v>
          </cell>
          <cell r="B747" t="str">
            <v>CONCRETO FCK 18MPA                                                             </v>
          </cell>
          <cell r="C747" t="str">
            <v>m3</v>
          </cell>
          <cell r="D747">
            <v>416.67</v>
          </cell>
        </row>
        <row r="748">
          <cell r="A748" t="str">
            <v>26.09.04</v>
          </cell>
          <cell r="B748" t="str">
            <v>CONCRETO FCK 20 MPA                                                            </v>
          </cell>
          <cell r="C748" t="str">
            <v>m3</v>
          </cell>
          <cell r="D748">
            <v>434.01</v>
          </cell>
        </row>
        <row r="749">
          <cell r="A749" t="str">
            <v>26.09.05</v>
          </cell>
          <cell r="B749" t="str">
            <v>CONCRETO FCK 25 MPA                                                            </v>
          </cell>
          <cell r="C749" t="str">
            <v>m3</v>
          </cell>
          <cell r="D749">
            <v>445.49</v>
          </cell>
        </row>
        <row r="750">
          <cell r="A750" t="str">
            <v>26.09.06</v>
          </cell>
          <cell r="B750" t="str">
            <v>CONCRETO FCK 30MPA                                                             </v>
          </cell>
          <cell r="C750" t="str">
            <v>m3</v>
          </cell>
          <cell r="D750">
            <v>460.23</v>
          </cell>
        </row>
        <row r="751">
          <cell r="A751" t="str">
            <v>26.09.07</v>
          </cell>
          <cell r="B751" t="str">
            <v>CONCRETO CICLOPICO                                                             </v>
          </cell>
          <cell r="C751" t="str">
            <v>m3</v>
          </cell>
          <cell r="D751">
            <v>372.96</v>
          </cell>
        </row>
        <row r="752">
          <cell r="A752" t="str">
            <v>26.09.09</v>
          </cell>
          <cell r="B752" t="str">
            <v>BOMBEAMENTO P/ CONC. QUALQUER RESIST.                                          </v>
          </cell>
          <cell r="C752" t="str">
            <v>m3</v>
          </cell>
          <cell r="D752">
            <v>40.57</v>
          </cell>
        </row>
        <row r="753">
          <cell r="A753" t="str">
            <v>26.09.12</v>
          </cell>
          <cell r="B753" t="str">
            <v>CONCRETO FCK 35 MPA                                                            </v>
          </cell>
          <cell r="C753" t="str">
            <v>m3</v>
          </cell>
          <cell r="D753">
            <v>469.09</v>
          </cell>
        </row>
        <row r="754">
          <cell r="A754" t="str">
            <v>26.09.13</v>
          </cell>
          <cell r="B754" t="str">
            <v>CONCRETO FCK 40 MPA                                                            </v>
          </cell>
          <cell r="C754" t="str">
            <v>m3</v>
          </cell>
          <cell r="D754">
            <v>496.22</v>
          </cell>
        </row>
        <row r="755">
          <cell r="A755" t="str">
            <v>26.09.14</v>
          </cell>
          <cell r="B755" t="str">
            <v>CONCRETO FCK 45 MPA                                                            </v>
          </cell>
          <cell r="C755" t="str">
            <v>m3</v>
          </cell>
          <cell r="D755">
            <v>569.35</v>
          </cell>
        </row>
        <row r="756">
          <cell r="A756" t="str">
            <v>26.09.15</v>
          </cell>
          <cell r="B756" t="str">
            <v>CONCRETO FCK 50 MPA                                                            </v>
          </cell>
          <cell r="C756" t="str">
            <v>m3</v>
          </cell>
          <cell r="D756">
            <v>587.58</v>
          </cell>
        </row>
        <row r="757">
          <cell r="A757" t="str">
            <v>26.10.01</v>
          </cell>
          <cell r="B757" t="str">
            <v>JUNTA/RETRACAO C/LABIO POLIM.AB.15 ATE 40 MM                                   </v>
          </cell>
          <cell r="C757" t="str">
            <v>m</v>
          </cell>
          <cell r="D757">
            <v>536.17</v>
          </cell>
        </row>
        <row r="758">
          <cell r="A758" t="str">
            <v>26.10.02</v>
          </cell>
          <cell r="B758" t="str">
            <v>JUNTA/RETRACAO C/LABIO POLIM.AB.20 ATE 55 MM                                   </v>
          </cell>
          <cell r="C758" t="str">
            <v>m</v>
          </cell>
          <cell r="D758">
            <v>807.3</v>
          </cell>
        </row>
        <row r="759">
          <cell r="A759" t="str">
            <v>26.10.03</v>
          </cell>
          <cell r="B759" t="str">
            <v>JUNTA/RETRACAO C/LABIO POLIM.AB. 30 ATE 80 MM                                  </v>
          </cell>
          <cell r="C759" t="str">
            <v>m</v>
          </cell>
          <cell r="D759">
            <v>822.15</v>
          </cell>
        </row>
        <row r="760">
          <cell r="A760" t="str">
            <v>26.10.04</v>
          </cell>
          <cell r="B760" t="str">
            <v>JUNTA DE DILATACAO METALICA                                                    </v>
          </cell>
          <cell r="C760" t="str">
            <v>m</v>
          </cell>
          <cell r="D760">
            <v>105.98</v>
          </cell>
        </row>
        <row r="761">
          <cell r="A761" t="str">
            <v>26.10.05</v>
          </cell>
          <cell r="B761" t="str">
            <v>JUNTAS DE DILATACAO METALICA C/NEOPRENE                                        </v>
          </cell>
          <cell r="C761" t="str">
            <v>m</v>
          </cell>
          <cell r="D761">
            <v>110.99</v>
          </cell>
        </row>
        <row r="762">
          <cell r="A762" t="str">
            <v>26.10.06</v>
          </cell>
          <cell r="B762" t="str">
            <v>FORNECIMENTO E APLICACAO DE JUNTA DE DILATACAO JJ-99120 OU T-110 OU SIMILAR.   </v>
          </cell>
          <cell r="C762" t="str">
            <v>m</v>
          </cell>
          <cell r="D762">
            <v>2362.5</v>
          </cell>
        </row>
        <row r="763">
          <cell r="A763" t="str">
            <v>26.11.03.01</v>
          </cell>
          <cell r="B763" t="str">
            <v>PLACA PRE MOLDADA DE CONCRETO PARA GUARDA CORPO PP-DE-C04/021.                 </v>
          </cell>
          <cell r="C763" t="str">
            <v>un</v>
          </cell>
          <cell r="D763">
            <v>185.45</v>
          </cell>
        </row>
        <row r="764">
          <cell r="A764" t="str">
            <v>26.11.03.02</v>
          </cell>
          <cell r="B764" t="str">
            <v>PLACA PRE MOLDADA DE CONCRETO PARA FIXACAO POSTE ILUMINACAO - PP-DE-C04/021.   </v>
          </cell>
          <cell r="C764" t="str">
            <v>un</v>
          </cell>
          <cell r="D764">
            <v>342.68</v>
          </cell>
        </row>
        <row r="765">
          <cell r="A765" t="str">
            <v>26.11.03.03</v>
          </cell>
          <cell r="B765" t="str">
            <v>LANÇAMENTO DE PLACA PRE MOLDADA DE CONCRETO, ATE 1000 KG.                      </v>
          </cell>
          <cell r="C765" t="str">
            <v>un</v>
          </cell>
          <cell r="D765">
            <v>65.64</v>
          </cell>
        </row>
        <row r="766">
          <cell r="A766" t="str">
            <v>26.11.03.04</v>
          </cell>
          <cell r="B766" t="str">
            <v>TELAMENTO METALICO PARA PASSARELA, CONFORME PP-DE-M09/001.                     </v>
          </cell>
          <cell r="C766" t="str">
            <v>m</v>
          </cell>
          <cell r="D766">
            <v>2108.24</v>
          </cell>
        </row>
        <row r="767">
          <cell r="A767" t="str">
            <v>26.11.03.05</v>
          </cell>
          <cell r="B767" t="str">
            <v>GUARDA CORPO METALICO DE PASSARELA H=0,90M, CONFORME PP-DE-C04/029.            </v>
          </cell>
          <cell r="C767" t="str">
            <v>m</v>
          </cell>
          <cell r="D767">
            <v>743.97</v>
          </cell>
        </row>
        <row r="768">
          <cell r="A768" t="str">
            <v>26.11.03.06</v>
          </cell>
          <cell r="B768" t="str">
            <v>CORRIMAO METALICO D=2" PARA PASSARELA, CONFORME PP-DE-K00/004.                 </v>
          </cell>
          <cell r="C768" t="str">
            <v>m</v>
          </cell>
          <cell r="D768">
            <v>155.66</v>
          </cell>
        </row>
        <row r="769">
          <cell r="A769" t="str">
            <v>26.11.04.01</v>
          </cell>
          <cell r="B769" t="str">
            <v>BARREIRA DE SEGURANCA COM PASSEIO CONF. PP-DE-C01/293                          </v>
          </cell>
          <cell r="C769" t="str">
            <v>m</v>
          </cell>
          <cell r="D769">
            <v>827.41</v>
          </cell>
        </row>
        <row r="770">
          <cell r="A770" t="str">
            <v>26.11.04.02</v>
          </cell>
          <cell r="B770" t="str">
            <v>BARREIRA DE SEGURANCA CONF. PP-DE-C01/293                                      </v>
          </cell>
          <cell r="C770" t="str">
            <v>m</v>
          </cell>
          <cell r="D770">
            <v>403.4</v>
          </cell>
        </row>
        <row r="771">
          <cell r="A771" t="str">
            <v>26.11.06</v>
          </cell>
          <cell r="B771" t="str">
            <v>BAR. DOU.FACE NEW JERSEY O.A.E.DES.5464                                        </v>
          </cell>
          <cell r="C771" t="str">
            <v>m</v>
          </cell>
          <cell r="D771">
            <v>435.51</v>
          </cell>
        </row>
        <row r="772">
          <cell r="A772" t="str">
            <v>26.11.08.01</v>
          </cell>
          <cell r="B772" t="str">
            <v>BARREIRA DE SEGURANçA PARA O.A.E CONF. PP-DE-C01/293                           </v>
          </cell>
          <cell r="C772" t="str">
            <v>m</v>
          </cell>
          <cell r="D772">
            <v>331.93</v>
          </cell>
        </row>
        <row r="773">
          <cell r="A773" t="str">
            <v>26.12.01</v>
          </cell>
          <cell r="B773" t="str">
            <v>TUBO DE PVC PERFURADO OU NAO D=0,050M                                          </v>
          </cell>
          <cell r="C773" t="str">
            <v>m</v>
          </cell>
          <cell r="D773">
            <v>18.98</v>
          </cell>
        </row>
        <row r="774">
          <cell r="A774" t="str">
            <v>26.12.02</v>
          </cell>
          <cell r="B774" t="str">
            <v>TUBO DE PVC PERFURADO OU NAO D=0,075M                                          </v>
          </cell>
          <cell r="C774" t="str">
            <v>m</v>
          </cell>
          <cell r="D774">
            <v>23.96</v>
          </cell>
        </row>
        <row r="775">
          <cell r="A775" t="str">
            <v>26.12.03</v>
          </cell>
          <cell r="B775" t="str">
            <v>TUBO DE PVC PERFURADO OU NAO D=0,100M                                          </v>
          </cell>
          <cell r="C775" t="str">
            <v>m</v>
          </cell>
          <cell r="D775">
            <v>33.18</v>
          </cell>
        </row>
        <row r="776">
          <cell r="A776" t="str">
            <v>26.12.04</v>
          </cell>
          <cell r="B776" t="str">
            <v>TUBO DE PVC PERFURADO OU NAO D=0,150M                                          </v>
          </cell>
          <cell r="C776" t="str">
            <v>m</v>
          </cell>
          <cell r="D776">
            <v>67.35</v>
          </cell>
        </row>
        <row r="777">
          <cell r="A777" t="str">
            <v>26.13.01</v>
          </cell>
          <cell r="B777" t="str">
            <v>LANC.VIGA P&lt;=50T-GUINDASTE AUTO P                                              </v>
          </cell>
          <cell r="C777" t="str">
            <v>un</v>
          </cell>
          <cell r="D777">
            <v>7764.67</v>
          </cell>
        </row>
        <row r="778">
          <cell r="A778" t="str">
            <v>26.13.02</v>
          </cell>
          <cell r="B778" t="str">
            <v>LANC.VIGA 50&lt;P&lt;=80 T C/GUIND.AUTO P                                            </v>
          </cell>
          <cell r="C778" t="str">
            <v>un</v>
          </cell>
          <cell r="D778">
            <v>8619.04</v>
          </cell>
        </row>
        <row r="779">
          <cell r="A779" t="str">
            <v>26.14.01</v>
          </cell>
          <cell r="B779" t="str">
            <v>ESGOTAMENTO CONTINUO AGUA                                                      </v>
          </cell>
          <cell r="C779" t="str">
            <v>m3</v>
          </cell>
          <cell r="D779">
            <v>1.9</v>
          </cell>
        </row>
        <row r="780">
          <cell r="A780" t="str">
            <v>26.14.02</v>
          </cell>
          <cell r="B780" t="str">
            <v>ESCORAMENTO VALAS/CAVAS P/FUND.CONTINUO                                        </v>
          </cell>
          <cell r="C780" t="str">
            <v>m2</v>
          </cell>
          <cell r="D780">
            <v>89.7</v>
          </cell>
        </row>
        <row r="781">
          <cell r="A781" t="str">
            <v>26.14.03</v>
          </cell>
          <cell r="B781" t="str">
            <v>PAREDE ENSECADEIRA C/PRANCHA-ESP.0,050M                                        </v>
          </cell>
          <cell r="C781" t="str">
            <v>m2</v>
          </cell>
          <cell r="D781">
            <v>188.73</v>
          </cell>
        </row>
        <row r="782">
          <cell r="A782" t="str">
            <v>26.14.04</v>
          </cell>
          <cell r="B782" t="str">
            <v>PAREDE ENSECADEIRA C/PRANCHA-ESP.0,075M                                        </v>
          </cell>
          <cell r="C782" t="str">
            <v>m2</v>
          </cell>
          <cell r="D782">
            <v>264.44</v>
          </cell>
        </row>
        <row r="783">
          <cell r="A783" t="str">
            <v>26.15.01</v>
          </cell>
          <cell r="B783" t="str">
            <v>ENROCAMENTO PEDRA ARRUMADA                                                     </v>
          </cell>
          <cell r="C783" t="str">
            <v>m3</v>
          </cell>
          <cell r="D783">
            <v>207.57</v>
          </cell>
        </row>
        <row r="784">
          <cell r="A784" t="str">
            <v>26.15.02</v>
          </cell>
          <cell r="B784" t="str">
            <v>ENROCAMENTO PEDRA ARRUMADA E REJUNTADA                                         </v>
          </cell>
          <cell r="C784" t="str">
            <v>m3</v>
          </cell>
          <cell r="D784">
            <v>310.62</v>
          </cell>
        </row>
        <row r="785">
          <cell r="A785" t="str">
            <v>26.15.03</v>
          </cell>
          <cell r="B785" t="str">
            <v>ENROCAMENTO PEDRA JOGADA                                                       </v>
          </cell>
          <cell r="C785" t="str">
            <v>m3</v>
          </cell>
          <cell r="D785">
            <v>133.97</v>
          </cell>
        </row>
        <row r="786">
          <cell r="A786" t="str">
            <v>26.16.01</v>
          </cell>
          <cell r="B786" t="str">
            <v>PROTECAO DE TALUDE COM BLOCO PRE-MOLDADO SEXTAVADO 30X30X5CM INTERTRAVADO.     </v>
          </cell>
          <cell r="C786" t="str">
            <v>m2</v>
          </cell>
          <cell r="D786">
            <v>111.86</v>
          </cell>
        </row>
        <row r="787">
          <cell r="A787" t="str">
            <v>26.16.02</v>
          </cell>
          <cell r="B787" t="str">
            <v>PROTECAO TALUDE SOB OAE EM PLACAS PRE MOLDADAS TRAPEZOIDAL, 98X80X40CM.        </v>
          </cell>
          <cell r="C787" t="str">
            <v>m2</v>
          </cell>
          <cell r="D787">
            <v>301.92</v>
          </cell>
        </row>
        <row r="788">
          <cell r="A788" t="str">
            <v>26.16.03</v>
          </cell>
          <cell r="B788" t="str">
            <v>PROTECAO TALUDE SOB OAE COM PECAS PRE-MOLDADAS RETANGULAR 20X10X6CM.           </v>
          </cell>
          <cell r="C788" t="str">
            <v>m2</v>
          </cell>
          <cell r="D788">
            <v>97.06</v>
          </cell>
        </row>
        <row r="789">
          <cell r="A789" t="str">
            <v>27.01.01</v>
          </cell>
          <cell r="B789" t="str">
            <v>REMOCAO MANUAL DE CONCRETO SEGREGADO                                           </v>
          </cell>
          <cell r="C789" t="str">
            <v>dm3</v>
          </cell>
          <cell r="D789">
            <v>20.73</v>
          </cell>
        </row>
        <row r="790">
          <cell r="A790" t="str">
            <v>27.01.02</v>
          </cell>
          <cell r="B790" t="str">
            <v>DEMOLICAO DE CONCRETO SIMPLES                                                  </v>
          </cell>
          <cell r="C790" t="str">
            <v>m3</v>
          </cell>
          <cell r="D790">
            <v>148.34</v>
          </cell>
        </row>
        <row r="791">
          <cell r="A791" t="str">
            <v>27.01.03</v>
          </cell>
          <cell r="B791" t="str">
            <v>DEMOLICAO DE CONCRETO ARMADO                                                   </v>
          </cell>
          <cell r="C791" t="str">
            <v>m3</v>
          </cell>
          <cell r="D791">
            <v>279.68</v>
          </cell>
        </row>
        <row r="792">
          <cell r="A792" t="str">
            <v>27.01.04</v>
          </cell>
          <cell r="B792" t="str">
            <v>REMOCAO,CARGA E TRANSP.ENTULHO EM GERAL                                        </v>
          </cell>
          <cell r="C792" t="str">
            <v>t*km</v>
          </cell>
          <cell r="D792">
            <v>1.22</v>
          </cell>
        </row>
        <row r="793">
          <cell r="A793" t="str">
            <v>27.01.29</v>
          </cell>
          <cell r="B793" t="str">
            <v>LIXAMENTO MECÂNICO DE SUPERFÍCIO DE CONCRETO                                   </v>
          </cell>
          <cell r="C793" t="str">
            <v>m2</v>
          </cell>
          <cell r="D793">
            <v>14.44</v>
          </cell>
        </row>
        <row r="794">
          <cell r="A794" t="str">
            <v>27.01.40</v>
          </cell>
          <cell r="B794" t="str">
            <v>TRATAMENTO DE ARMADURA COM PRIMER RICO EM ZINCO                                </v>
          </cell>
          <cell r="C794" t="str">
            <v>m2</v>
          </cell>
          <cell r="D794">
            <v>18.57</v>
          </cell>
        </row>
        <row r="795">
          <cell r="A795" t="str">
            <v>27.02.01</v>
          </cell>
          <cell r="B795" t="str">
            <v>APIC.MANUAL CONC.C/ELIMINACAO SUP.LISAS                                        </v>
          </cell>
          <cell r="C795" t="str">
            <v>m2</v>
          </cell>
          <cell r="D795">
            <v>36.99</v>
          </cell>
        </row>
        <row r="796">
          <cell r="A796" t="str">
            <v>27.02.02</v>
          </cell>
          <cell r="B796" t="str">
            <v>LIMPEZA COM JATO D´AGUA S/SUP.DE CONC.                                         </v>
          </cell>
          <cell r="C796" t="str">
            <v>m2</v>
          </cell>
          <cell r="D796">
            <v>3.71</v>
          </cell>
        </row>
        <row r="797">
          <cell r="A797" t="str">
            <v>27.02.03</v>
          </cell>
          <cell r="B797" t="str">
            <v>LIXAMENTO MANUAL DA SUPERFICIE DE CONCR.                                       </v>
          </cell>
          <cell r="C797" t="str">
            <v>m2</v>
          </cell>
          <cell r="D797">
            <v>6.16</v>
          </cell>
        </row>
        <row r="798">
          <cell r="A798" t="str">
            <v>27.02.05</v>
          </cell>
          <cell r="B798" t="str">
            <v>JATEAMENTO EM ESTR.CONCRETO COM AGUA                                           </v>
          </cell>
          <cell r="C798" t="str">
            <v>m2</v>
          </cell>
          <cell r="D798">
            <v>4.46</v>
          </cell>
        </row>
        <row r="799">
          <cell r="A799" t="str">
            <v>27.02.08</v>
          </cell>
          <cell r="B799" t="str">
            <v>LIMPEZA MANUAL COM ESCOVA DE ACO P/ ACO                                        </v>
          </cell>
          <cell r="C799" t="str">
            <v>m</v>
          </cell>
          <cell r="D799">
            <v>4.81</v>
          </cell>
        </row>
        <row r="800">
          <cell r="A800" t="str">
            <v>27.02.09</v>
          </cell>
          <cell r="B800" t="str">
            <v>LIMPEZA MANUAL C/ESCOVA ACO P/CONCRETO                                         </v>
          </cell>
          <cell r="C800" t="str">
            <v>m2</v>
          </cell>
          <cell r="D800">
            <v>6.55</v>
          </cell>
        </row>
        <row r="801">
          <cell r="A801" t="str">
            <v>27.03.01</v>
          </cell>
          <cell r="B801" t="str">
            <v>ANDAIME DE MADEIRA                                                             </v>
          </cell>
          <cell r="C801" t="str">
            <v>m3</v>
          </cell>
          <cell r="D801">
            <v>11.99</v>
          </cell>
        </row>
        <row r="802">
          <cell r="A802" t="str">
            <v>27.03.02</v>
          </cell>
          <cell r="B802" t="str">
            <v>ANDAIME TUBULAR                                                                </v>
          </cell>
          <cell r="C802" t="str">
            <v>m3</v>
          </cell>
          <cell r="D802">
            <v>17.62</v>
          </cell>
        </row>
        <row r="803">
          <cell r="A803" t="str">
            <v>27.03.03.01</v>
          </cell>
          <cell r="B803" t="str">
            <v>EXECUCAO DE ANDAIME SUSPENSO AREA MAXIMA DE 560 M2.                            </v>
          </cell>
          <cell r="C803" t="str">
            <v>m2</v>
          </cell>
          <cell r="D803">
            <v>44.33</v>
          </cell>
        </row>
        <row r="804">
          <cell r="A804" t="str">
            <v>27.03.03.02</v>
          </cell>
          <cell r="B804" t="str">
            <v>DESMOB. DESLOCAMENTO, MONTAGEM E FURO NO CONCRETO PARA ANDAIME SUSPENSO.       </v>
          </cell>
          <cell r="C804" t="str">
            <v>m2</v>
          </cell>
          <cell r="D804">
            <v>40.22</v>
          </cell>
        </row>
        <row r="805">
          <cell r="A805" t="str">
            <v>27.04.01</v>
          </cell>
          <cell r="B805" t="str">
            <v>FURO NO CONCRETO D=1" PROFUND.DE 5CM                                           </v>
          </cell>
          <cell r="C805" t="str">
            <v>un</v>
          </cell>
          <cell r="D805">
            <v>7.66</v>
          </cell>
        </row>
        <row r="806">
          <cell r="A806" t="str">
            <v>27.04.02</v>
          </cell>
          <cell r="B806" t="str">
            <v>FURO NO CONCRETO D=1" PROFUND.DE 15CM                                          </v>
          </cell>
          <cell r="C806" t="str">
            <v>un</v>
          </cell>
          <cell r="D806">
            <v>19.15</v>
          </cell>
        </row>
        <row r="807">
          <cell r="A807" t="str">
            <v>27.04.03</v>
          </cell>
          <cell r="B807" t="str">
            <v>FURO NO CONCRETO D=1" PROFUND. DE 30CM                                         </v>
          </cell>
          <cell r="C807" t="str">
            <v>un</v>
          </cell>
          <cell r="D807">
            <v>38.29</v>
          </cell>
        </row>
        <row r="808">
          <cell r="A808" t="str">
            <v>27.04.04</v>
          </cell>
          <cell r="B808" t="str">
            <v>FURO NO CONCRETO D=3/4" PROFUND.DE 5CM                                         </v>
          </cell>
          <cell r="C808" t="str">
            <v>un</v>
          </cell>
          <cell r="D808">
            <v>6.3</v>
          </cell>
        </row>
        <row r="809">
          <cell r="A809" t="str">
            <v>27.04.05</v>
          </cell>
          <cell r="B809" t="str">
            <v>FURO NO CONCRETO D=3/4" PROFUND.DE 15CM                                        </v>
          </cell>
          <cell r="C809" t="str">
            <v>un</v>
          </cell>
          <cell r="D809">
            <v>15.74</v>
          </cell>
        </row>
        <row r="810">
          <cell r="A810" t="str">
            <v>27.04.06</v>
          </cell>
          <cell r="B810" t="str">
            <v>FURO NO CONCRETO D=3/4" PROFUND.DE 30CM                                        </v>
          </cell>
          <cell r="C810" t="str">
            <v>un</v>
          </cell>
          <cell r="D810">
            <v>31.48</v>
          </cell>
        </row>
        <row r="811">
          <cell r="A811" t="str">
            <v>27.04.07</v>
          </cell>
          <cell r="B811" t="str">
            <v>FURO NO CONCRETO D=1/2" PROFUND.DE 5CM                                         </v>
          </cell>
          <cell r="C811" t="str">
            <v>un</v>
          </cell>
          <cell r="D811">
            <v>5.1</v>
          </cell>
        </row>
        <row r="812">
          <cell r="A812" t="str">
            <v>27.04.08</v>
          </cell>
          <cell r="B812" t="str">
            <v>FURO NO CONCRETO D=1/2" PROFUND.DE 15CM                                        </v>
          </cell>
          <cell r="C812" t="str">
            <v>un</v>
          </cell>
          <cell r="D812">
            <v>12.76</v>
          </cell>
        </row>
        <row r="813">
          <cell r="A813" t="str">
            <v>27.04.09</v>
          </cell>
          <cell r="B813" t="str">
            <v>FURO NO CONCRETO D=1/2" PROFUND.DE 30CM                                        </v>
          </cell>
          <cell r="C813" t="str">
            <v>un</v>
          </cell>
          <cell r="D813">
            <v>25.53</v>
          </cell>
        </row>
        <row r="814">
          <cell r="A814" t="str">
            <v>27.04.10</v>
          </cell>
          <cell r="B814" t="str">
            <v>FURO NO CONCRETO D=3/8" PROFUND.DE 5CM                                         </v>
          </cell>
          <cell r="C814" t="str">
            <v>un</v>
          </cell>
          <cell r="D814">
            <v>3.75</v>
          </cell>
        </row>
        <row r="815">
          <cell r="A815" t="str">
            <v>27.04.11</v>
          </cell>
          <cell r="B815" t="str">
            <v>FURO NO CONCRETO D=3/8" PROFUND.DE 15CM                                        </v>
          </cell>
          <cell r="C815" t="str">
            <v>un</v>
          </cell>
          <cell r="D815">
            <v>9.36</v>
          </cell>
        </row>
        <row r="816">
          <cell r="A816" t="str">
            <v>27.04.12</v>
          </cell>
          <cell r="B816" t="str">
            <v>FURO NO CONCRETO D=3/8" PROFUND.DE 30CM                                        </v>
          </cell>
          <cell r="C816" t="str">
            <v>un</v>
          </cell>
          <cell r="D816">
            <v>18.71</v>
          </cell>
        </row>
        <row r="817">
          <cell r="A817" t="str">
            <v>27.05.01</v>
          </cell>
          <cell r="B817" t="str">
            <v>FORMA PLANA P/CONC.ARMADO COMUM                                                </v>
          </cell>
          <cell r="C817" t="str">
            <v>m2</v>
          </cell>
          <cell r="D817">
            <v>73.37</v>
          </cell>
        </row>
        <row r="818">
          <cell r="A818" t="str">
            <v>27.05.02</v>
          </cell>
          <cell r="B818" t="str">
            <v>FORMA PLANA P/CONC.PROTEND.OU APARENTE                                         </v>
          </cell>
          <cell r="C818" t="str">
            <v>m2</v>
          </cell>
          <cell r="D818">
            <v>83.53</v>
          </cell>
        </row>
        <row r="819">
          <cell r="A819" t="str">
            <v>27.05.03</v>
          </cell>
          <cell r="B819" t="str">
            <v>FORMAS METALICAS PARA CONCRETO                                                 </v>
          </cell>
          <cell r="C819" t="str">
            <v>m2</v>
          </cell>
          <cell r="D819">
            <v>57.42</v>
          </cell>
        </row>
        <row r="820">
          <cell r="A820" t="str">
            <v>27.06.01</v>
          </cell>
          <cell r="B820" t="str">
            <v>BARRA DE ACO CA-25                                                             </v>
          </cell>
          <cell r="C820" t="str">
            <v>kg</v>
          </cell>
          <cell r="D820">
            <v>7.67</v>
          </cell>
        </row>
        <row r="821">
          <cell r="A821" t="str">
            <v>27.06.02</v>
          </cell>
          <cell r="B821" t="str">
            <v>BARRA DE ACO CA-50 PARA RECUPERACAO ESTRUTURAL                                 </v>
          </cell>
          <cell r="C821" t="str">
            <v>kg</v>
          </cell>
          <cell r="D821">
            <v>7.61</v>
          </cell>
        </row>
        <row r="822">
          <cell r="A822" t="str">
            <v>27.06.03</v>
          </cell>
          <cell r="B822" t="str">
            <v>BARRA DE ACO CA-60                                                             </v>
          </cell>
          <cell r="C822" t="str">
            <v>kg</v>
          </cell>
          <cell r="D822">
            <v>8.48</v>
          </cell>
        </row>
        <row r="823">
          <cell r="A823" t="str">
            <v>27.06.04</v>
          </cell>
          <cell r="B823" t="str">
            <v>ACO PARA CONCRETO PROTENDIDO                                                   </v>
          </cell>
          <cell r="C823" t="str">
            <v>kg</v>
          </cell>
          <cell r="D823">
            <v>17.46</v>
          </cell>
        </row>
        <row r="824">
          <cell r="A824" t="str">
            <v>27.06.05</v>
          </cell>
          <cell r="B824" t="str">
            <v>TELA METALICA                                                                  </v>
          </cell>
          <cell r="C824" t="str">
            <v>kg</v>
          </cell>
          <cell r="D824">
            <v>7.15</v>
          </cell>
        </row>
        <row r="825">
          <cell r="A825" t="str">
            <v>27.06.06</v>
          </cell>
          <cell r="B825" t="str">
            <v>SUBSTITUICAO DE ACO DA ARMADURA                                                </v>
          </cell>
          <cell r="C825" t="str">
            <v>kg</v>
          </cell>
          <cell r="D825">
            <v>16.47</v>
          </cell>
        </row>
        <row r="826">
          <cell r="A826" t="str">
            <v>27.06.07</v>
          </cell>
          <cell r="B826" t="str">
            <v>RETIRADA DA ARMADURA CORROIDA                                                  </v>
          </cell>
          <cell r="C826" t="str">
            <v>kg</v>
          </cell>
          <cell r="D826">
            <v>6.86</v>
          </cell>
        </row>
        <row r="827">
          <cell r="A827" t="str">
            <v>27.06.08</v>
          </cell>
          <cell r="B827" t="str">
            <v>ACO P/ CONCRETO PROTENDIDO ST 85/105                                           </v>
          </cell>
          <cell r="C827" t="str">
            <v>kg</v>
          </cell>
          <cell r="D827">
            <v>29.01</v>
          </cell>
        </row>
        <row r="828">
          <cell r="A828" t="str">
            <v>27.06.09</v>
          </cell>
          <cell r="B828" t="str">
            <v>EMENDA DE BARRA DE ACO COM LUVA PRENSADA D=12MM                                </v>
          </cell>
          <cell r="C828" t="str">
            <v>un</v>
          </cell>
          <cell r="D828">
            <v>31.31</v>
          </cell>
        </row>
        <row r="829">
          <cell r="A829" t="str">
            <v>27.06.10</v>
          </cell>
          <cell r="B829" t="str">
            <v>EMENDA DE BARRA DE ACO COM LUVA PRENSADA D=16MM                                </v>
          </cell>
          <cell r="C829" t="str">
            <v>un</v>
          </cell>
          <cell r="D829">
            <v>36.65</v>
          </cell>
        </row>
        <row r="830">
          <cell r="A830" t="str">
            <v>27.06.11</v>
          </cell>
          <cell r="B830" t="str">
            <v>EMENDA DE BARRA DE ACO COM LUVA PRENSADA D=20MM                                </v>
          </cell>
          <cell r="C830" t="str">
            <v>un</v>
          </cell>
          <cell r="D830">
            <v>47.47</v>
          </cell>
        </row>
        <row r="831">
          <cell r="A831" t="str">
            <v>27.06.12</v>
          </cell>
          <cell r="B831" t="str">
            <v>EMENDA DE BARRA DE ACO COM LUVA PRENSADA D=25MM                                </v>
          </cell>
          <cell r="C831" t="str">
            <v>un</v>
          </cell>
          <cell r="D831">
            <v>72.72</v>
          </cell>
        </row>
        <row r="832">
          <cell r="A832" t="str">
            <v>27.06.13</v>
          </cell>
          <cell r="B832" t="str">
            <v>EMENDA DE BARRA DE ACO COM ROSCA D=12MM                                        </v>
          </cell>
          <cell r="C832" t="str">
            <v>un</v>
          </cell>
          <cell r="D832">
            <v>33.45</v>
          </cell>
        </row>
        <row r="833">
          <cell r="A833" t="str">
            <v>27.06.14</v>
          </cell>
          <cell r="B833" t="str">
            <v>EMENDA DE BARRA DE ACO COM ROSCA D=16MM                                        </v>
          </cell>
          <cell r="C833" t="str">
            <v>un</v>
          </cell>
          <cell r="D833">
            <v>46.08</v>
          </cell>
        </row>
        <row r="834">
          <cell r="A834" t="str">
            <v>27.06.15</v>
          </cell>
          <cell r="B834" t="str">
            <v>EMENDA DE BARRA DE ACO COM ROSCA D=20MM                                        </v>
          </cell>
          <cell r="C834" t="str">
            <v>un</v>
          </cell>
          <cell r="D834">
            <v>63.77</v>
          </cell>
        </row>
        <row r="835">
          <cell r="A835" t="str">
            <v>27.06.16</v>
          </cell>
          <cell r="B835" t="str">
            <v>EMENDA DE BARRA DE ACO COM ROSCA D=25MM                                        </v>
          </cell>
          <cell r="C835" t="str">
            <v>un</v>
          </cell>
          <cell r="D835">
            <v>96.9</v>
          </cell>
        </row>
        <row r="836">
          <cell r="A836" t="str">
            <v>27.06.17</v>
          </cell>
          <cell r="B836" t="str">
            <v>CHUMBAMENTO BARRAS C/RESINA EPOX.INJ.                                          </v>
          </cell>
          <cell r="C836" t="str">
            <v>kg</v>
          </cell>
          <cell r="D836">
            <v>40.95</v>
          </cell>
        </row>
        <row r="837">
          <cell r="A837" t="str">
            <v>27.07.02</v>
          </cell>
          <cell r="B837" t="str">
            <v>AP.ANC.P/CABOS PROTEN. ATIVA 12FIOS-8MM                                        </v>
          </cell>
          <cell r="C837" t="str">
            <v>un</v>
          </cell>
          <cell r="D837">
            <v>680.66</v>
          </cell>
        </row>
        <row r="838">
          <cell r="A838" t="str">
            <v>27.07.03</v>
          </cell>
          <cell r="B838" t="str">
            <v>AP.ANC.P/CABOS PROTEN.ATIV.04FIOS-12,7MM                                       </v>
          </cell>
          <cell r="C838" t="str">
            <v>un</v>
          </cell>
          <cell r="D838">
            <v>547.06</v>
          </cell>
        </row>
        <row r="839">
          <cell r="A839" t="str">
            <v>27.07.04</v>
          </cell>
          <cell r="B839" t="str">
            <v>AP.ANC.P/CABOS PROTEN.ATIV. 6FIOS-12,7MM                                       </v>
          </cell>
          <cell r="C839" t="str">
            <v>un</v>
          </cell>
          <cell r="D839">
            <v>759.05</v>
          </cell>
        </row>
        <row r="840">
          <cell r="A840" t="str">
            <v>27.07.05</v>
          </cell>
          <cell r="B840" t="str">
            <v>AP.ANC.P/CABOS PROTEN.ATIV.12FIOS-12,7MM                                       </v>
          </cell>
          <cell r="C840" t="str">
            <v>un</v>
          </cell>
          <cell r="D840">
            <v>1570.4</v>
          </cell>
        </row>
        <row r="841">
          <cell r="A841" t="str">
            <v>27.07.06</v>
          </cell>
          <cell r="B841" t="str">
            <v>AP.ANC.P/CABOS PROTEN.ATIV.19FIOS-12,7MM                                       </v>
          </cell>
          <cell r="C841" t="str">
            <v>un</v>
          </cell>
          <cell r="D841">
            <v>2594.32</v>
          </cell>
        </row>
        <row r="842">
          <cell r="A842" t="str">
            <v>27.07.07</v>
          </cell>
          <cell r="B842" t="str">
            <v>AP.ANC.P/CABOS PROTEN.ATIV.22FIOS-12,7MM                                       </v>
          </cell>
          <cell r="C842" t="str">
            <v>un</v>
          </cell>
          <cell r="D842">
            <v>3314.7</v>
          </cell>
        </row>
        <row r="843">
          <cell r="A843" t="str">
            <v>27.07.09</v>
          </cell>
          <cell r="B843" t="str">
            <v>AP.ANC.P/CABOS PROTEN.PASS. 4FIOS-12,7MM                                       </v>
          </cell>
          <cell r="C843" t="str">
            <v>un</v>
          </cell>
          <cell r="D843">
            <v>105.62</v>
          </cell>
        </row>
        <row r="844">
          <cell r="A844" t="str">
            <v>27.07.10</v>
          </cell>
          <cell r="B844" t="str">
            <v>AP.ANC.P/CABOS PROTEN.PASS. 6FIOS-12,7MM                                       </v>
          </cell>
          <cell r="C844" t="str">
            <v>un</v>
          </cell>
          <cell r="D844">
            <v>145.19</v>
          </cell>
        </row>
        <row r="845">
          <cell r="A845" t="str">
            <v>27.07.12</v>
          </cell>
          <cell r="B845" t="str">
            <v>AP.ANC.P/CABOS PROTEN.PAS. 19FIOS-12,7MM                                       </v>
          </cell>
          <cell r="C845" t="str">
            <v>un</v>
          </cell>
          <cell r="D845">
            <v>970.08</v>
          </cell>
        </row>
        <row r="846">
          <cell r="A846" t="str">
            <v>27.07.13.01</v>
          </cell>
          <cell r="B846" t="str">
            <v>APARELHO DE ANCORAGEM ATIVO DE 4 FIOS DE Ã 5/8" (15,2MM)                       </v>
          </cell>
          <cell r="C846" t="str">
            <v>un</v>
          </cell>
          <cell r="D846">
            <v>735</v>
          </cell>
        </row>
        <row r="847">
          <cell r="A847" t="str">
            <v>27.07.13.02</v>
          </cell>
          <cell r="B847" t="str">
            <v>APARELHO DE ANCORAGEM ATIVO DE 12 FIOS DE 5/8" (15,2MM)                        </v>
          </cell>
          <cell r="C847" t="str">
            <v>un</v>
          </cell>
          <cell r="D847">
            <v>2347.6</v>
          </cell>
        </row>
        <row r="848">
          <cell r="A848" t="str">
            <v>27.07.13.03</v>
          </cell>
          <cell r="B848" t="str">
            <v>APARELHO DE ANCORAGEM ATIVO DE 15 FIOS DE Ã 5/8" (15,2MM)                      </v>
          </cell>
          <cell r="C848" t="str">
            <v>un</v>
          </cell>
          <cell r="D848">
            <v>3191.62</v>
          </cell>
        </row>
        <row r="849">
          <cell r="A849" t="str">
            <v>27.07.13.04</v>
          </cell>
          <cell r="B849" t="str">
            <v>APARELHO DE ANCORAGEM ATIVO DE 19 FIOS DE Ã 5/8"                               </v>
          </cell>
          <cell r="C849" t="str">
            <v>un</v>
          </cell>
          <cell r="D849">
            <v>3814.31</v>
          </cell>
        </row>
        <row r="850">
          <cell r="A850" t="str">
            <v>27.08.01</v>
          </cell>
          <cell r="B850" t="str">
            <v>SUBSTIT.APARELHO APOIO NEOPRENE FRETADO                                        </v>
          </cell>
          <cell r="C850" t="str">
            <v>dm3</v>
          </cell>
          <cell r="D850">
            <v>131.01</v>
          </cell>
        </row>
        <row r="851">
          <cell r="A851" t="str">
            <v>27.09.01</v>
          </cell>
          <cell r="B851" t="str">
            <v>CONCRETO FCK 10MPA                                                             </v>
          </cell>
          <cell r="C851" t="str">
            <v>m3</v>
          </cell>
          <cell r="D851">
            <v>370.11</v>
          </cell>
        </row>
        <row r="852">
          <cell r="A852" t="str">
            <v>27.09.02</v>
          </cell>
          <cell r="B852" t="str">
            <v>CONCRETO FCK 15MPA                                                             </v>
          </cell>
          <cell r="C852" t="str">
            <v>m3</v>
          </cell>
          <cell r="D852">
            <v>407.07</v>
          </cell>
        </row>
        <row r="853">
          <cell r="A853" t="str">
            <v>27.09.03</v>
          </cell>
          <cell r="B853" t="str">
            <v>CONCRETO FCK 18MPA                                                             </v>
          </cell>
          <cell r="C853" t="str">
            <v>m3</v>
          </cell>
          <cell r="D853">
            <v>416.67</v>
          </cell>
        </row>
        <row r="854">
          <cell r="A854" t="str">
            <v>27.09.04</v>
          </cell>
          <cell r="B854" t="str">
            <v>CONCRETO FCK 20MPA                                                             </v>
          </cell>
          <cell r="C854" t="str">
            <v>m3</v>
          </cell>
          <cell r="D854">
            <v>434.01</v>
          </cell>
        </row>
        <row r="855">
          <cell r="A855" t="str">
            <v>27.09.05</v>
          </cell>
          <cell r="B855" t="str">
            <v>CONCRETO FCK 25MPA                                                             </v>
          </cell>
          <cell r="C855" t="str">
            <v>m3</v>
          </cell>
          <cell r="D855">
            <v>445.49</v>
          </cell>
        </row>
        <row r="856">
          <cell r="A856" t="str">
            <v>27.09.07</v>
          </cell>
          <cell r="B856" t="str">
            <v>CONCRETO FCK 30MPA                                                             </v>
          </cell>
          <cell r="C856" t="str">
            <v>m3</v>
          </cell>
          <cell r="D856">
            <v>460.23</v>
          </cell>
        </row>
        <row r="857">
          <cell r="A857" t="str">
            <v>27.09.08</v>
          </cell>
          <cell r="B857" t="str">
            <v>CONCRETO CICLOPICO                                                             </v>
          </cell>
          <cell r="C857" t="str">
            <v>m3</v>
          </cell>
          <cell r="D857">
            <v>372.96</v>
          </cell>
        </row>
        <row r="858">
          <cell r="A858" t="str">
            <v>27.09.09</v>
          </cell>
          <cell r="B858" t="str">
            <v>CONCRETO PROJETADO,MEDIDO NA SECAO                                             </v>
          </cell>
          <cell r="C858" t="str">
            <v>m3</v>
          </cell>
          <cell r="D858">
            <v>1184.1</v>
          </cell>
        </row>
        <row r="859">
          <cell r="A859" t="str">
            <v>27.09.10</v>
          </cell>
          <cell r="B859" t="str">
            <v>BOMBEAMENTO P/CONC. QUALQUER RESIST.                                           </v>
          </cell>
          <cell r="C859" t="str">
            <v>m3</v>
          </cell>
          <cell r="D859">
            <v>40.57</v>
          </cell>
        </row>
        <row r="860">
          <cell r="A860" t="str">
            <v>27.09.11</v>
          </cell>
          <cell r="B860" t="str">
            <v>CONCRETO GROUT ALTA RESISTENCIA                                                </v>
          </cell>
          <cell r="C860" t="str">
            <v>dm3</v>
          </cell>
          <cell r="D860">
            <v>10.55</v>
          </cell>
        </row>
        <row r="861">
          <cell r="A861" t="str">
            <v>27.09.12</v>
          </cell>
          <cell r="B861" t="str">
            <v>ENCHIMENTO COM CONCRETO CELULAR                                                </v>
          </cell>
          <cell r="C861" t="str">
            <v>m3</v>
          </cell>
          <cell r="D861">
            <v>685.66</v>
          </cell>
        </row>
        <row r="862">
          <cell r="A862" t="str">
            <v>27.09.15</v>
          </cell>
          <cell r="B862" t="str">
            <v>CONCRETO FCK 35MPA                                                             </v>
          </cell>
          <cell r="C862" t="str">
            <v>m3</v>
          </cell>
          <cell r="D862">
            <v>469.09</v>
          </cell>
        </row>
        <row r="863">
          <cell r="A863" t="str">
            <v>27.09.16</v>
          </cell>
          <cell r="B863" t="str">
            <v>CONCRETO FCK 40MPA                                                             </v>
          </cell>
          <cell r="C863" t="str">
            <v>m3</v>
          </cell>
          <cell r="D863">
            <v>496.22</v>
          </cell>
        </row>
        <row r="864">
          <cell r="A864" t="str">
            <v>27.09.17</v>
          </cell>
          <cell r="B864" t="str">
            <v>CONCRETO FCK 45 MPA                                                            </v>
          </cell>
          <cell r="C864" t="str">
            <v>m3</v>
          </cell>
          <cell r="D864">
            <v>569.35</v>
          </cell>
        </row>
        <row r="865">
          <cell r="A865" t="str">
            <v>27.09.18</v>
          </cell>
          <cell r="B865" t="str">
            <v>CONCRETO FCK 50 MPA                                                            </v>
          </cell>
          <cell r="C865" t="str">
            <v>m3</v>
          </cell>
          <cell r="D865">
            <v>587.58</v>
          </cell>
        </row>
        <row r="866">
          <cell r="A866" t="str">
            <v>27.10.01</v>
          </cell>
          <cell r="B866" t="str">
            <v>JUNTA/RETRACAO C/LABIO POLI.AB.15ATE40MM                                       </v>
          </cell>
          <cell r="C866" t="str">
            <v>m</v>
          </cell>
          <cell r="D866">
            <v>571.83</v>
          </cell>
        </row>
        <row r="867">
          <cell r="A867" t="str">
            <v>27.10.02</v>
          </cell>
          <cell r="B867" t="str">
            <v>JUNTA/RETRACAO C/LABIO POLI.AB.20ATE55MM                                       </v>
          </cell>
          <cell r="C867" t="str">
            <v>m</v>
          </cell>
          <cell r="D867">
            <v>842.96</v>
          </cell>
        </row>
        <row r="868">
          <cell r="A868" t="str">
            <v>27.10.03</v>
          </cell>
          <cell r="B868" t="str">
            <v>JUNTA/RETRACAO C/LABIO POLI.AB.30ATE80MM                                       </v>
          </cell>
          <cell r="C868" t="str">
            <v>m</v>
          </cell>
          <cell r="D868">
            <v>857.81</v>
          </cell>
        </row>
        <row r="869">
          <cell r="A869" t="str">
            <v>27.10.04</v>
          </cell>
          <cell r="B869" t="str">
            <v>SUBSTITUICAO DE JUNTA METALICA                                                 </v>
          </cell>
          <cell r="C869" t="str">
            <v>m</v>
          </cell>
          <cell r="D869">
            <v>185.43</v>
          </cell>
        </row>
        <row r="870">
          <cell r="A870" t="str">
            <v>27.10.05</v>
          </cell>
          <cell r="B870" t="str">
            <v>MICROCONCRETO RAPFLEX 10                                                       </v>
          </cell>
          <cell r="C870" t="str">
            <v>m</v>
          </cell>
          <cell r="D870">
            <v>1105.96</v>
          </cell>
        </row>
        <row r="871">
          <cell r="A871" t="str">
            <v>27.11.01</v>
          </cell>
          <cell r="B871" t="str">
            <v>ARGAMASSA CIMENTO E AREIA 1:1                                                  </v>
          </cell>
          <cell r="C871" t="str">
            <v>m3</v>
          </cell>
          <cell r="D871">
            <v>1429.16</v>
          </cell>
        </row>
        <row r="872">
          <cell r="A872" t="str">
            <v>27.11.02</v>
          </cell>
          <cell r="B872" t="str">
            <v>ADESIVO EPOXI P/TRI.(INCL.FUROS E MANG.)                                       </v>
          </cell>
          <cell r="C872" t="str">
            <v>kg</v>
          </cell>
          <cell r="D872">
            <v>205.67</v>
          </cell>
        </row>
        <row r="873">
          <cell r="A873" t="str">
            <v>27.11.03</v>
          </cell>
          <cell r="B873" t="str">
            <v>INJECAO DE CALDA DE CIMENTO                                                    </v>
          </cell>
          <cell r="C873" t="str">
            <v>kg</v>
          </cell>
          <cell r="D873">
            <v>2.39</v>
          </cell>
        </row>
        <row r="874">
          <cell r="A874" t="str">
            <v>27.11.05</v>
          </cell>
          <cell r="B874" t="str">
            <v>INJECAO DE CALDA DE CIMENTO EM BAINHAS                                         </v>
          </cell>
          <cell r="C874" t="str">
            <v>kg</v>
          </cell>
          <cell r="D874">
            <v>2.39</v>
          </cell>
        </row>
        <row r="875">
          <cell r="A875" t="str">
            <v>27.11.09</v>
          </cell>
          <cell r="B875" t="str">
            <v>ARGAMASSA DE CIMENTO E AREIA TRACO 1:6                                         </v>
          </cell>
          <cell r="C875" t="str">
            <v>m3</v>
          </cell>
          <cell r="D875">
            <v>1459.87</v>
          </cell>
        </row>
        <row r="876">
          <cell r="A876" t="str">
            <v>27.11.10</v>
          </cell>
          <cell r="B876" t="str">
            <v>ARGAMASSA CIMEN.E AREIA TRAC.1:3 ESP 2CM                                       </v>
          </cell>
          <cell r="C876" t="str">
            <v>m2</v>
          </cell>
          <cell r="D876">
            <v>31.7</v>
          </cell>
        </row>
        <row r="877">
          <cell r="A877" t="str">
            <v>27.12.01</v>
          </cell>
          <cell r="B877" t="str">
            <v>TUBO DE PVC PERFURADO OU NAO D=0,050M                                          </v>
          </cell>
          <cell r="C877" t="str">
            <v>m</v>
          </cell>
          <cell r="D877">
            <v>18.98</v>
          </cell>
        </row>
        <row r="878">
          <cell r="A878" t="str">
            <v>27.12.02</v>
          </cell>
          <cell r="B878" t="str">
            <v>TUBO DE PVC PERFURADO OU NAO D=0,075M                                          </v>
          </cell>
          <cell r="C878" t="str">
            <v>m</v>
          </cell>
          <cell r="D878">
            <v>23.96</v>
          </cell>
        </row>
        <row r="879">
          <cell r="A879" t="str">
            <v>27.12.03</v>
          </cell>
          <cell r="B879" t="str">
            <v>TUBO DE PVC PERFURADO OU NAO D=0,10M                                           </v>
          </cell>
          <cell r="C879" t="str">
            <v>m</v>
          </cell>
          <cell r="D879">
            <v>33.18</v>
          </cell>
        </row>
        <row r="880">
          <cell r="A880" t="str">
            <v>27.12.04</v>
          </cell>
          <cell r="B880" t="str">
            <v>TUBO DE PVC PERFURADO OU NAO D=0,15M                                           </v>
          </cell>
          <cell r="C880" t="str">
            <v>m</v>
          </cell>
          <cell r="D880">
            <v>67.35</v>
          </cell>
        </row>
        <row r="881">
          <cell r="A881" t="str">
            <v>27.13.02</v>
          </cell>
          <cell r="B881" t="str">
            <v>ADITIVO SUPER PLASTIFICANTE                                                    </v>
          </cell>
          <cell r="C881" t="str">
            <v>kg</v>
          </cell>
          <cell r="D881">
            <v>7.76</v>
          </cell>
        </row>
        <row r="882">
          <cell r="A882" t="str">
            <v>27.13.03</v>
          </cell>
          <cell r="B882" t="str">
            <v>ADITIVO SUPER FLUIDIFICANTE                                                    </v>
          </cell>
          <cell r="C882" t="str">
            <v>kg</v>
          </cell>
          <cell r="D882">
            <v>4.94</v>
          </cell>
        </row>
        <row r="883">
          <cell r="A883" t="str">
            <v>27.13.04</v>
          </cell>
          <cell r="B883" t="str">
            <v>ADITIVO ACELERADOR DE PEGA                                                     </v>
          </cell>
          <cell r="C883" t="str">
            <v>kg</v>
          </cell>
          <cell r="D883">
            <v>3.79</v>
          </cell>
        </row>
        <row r="884">
          <cell r="A884" t="str">
            <v>27.13.05</v>
          </cell>
          <cell r="B884" t="str">
            <v>ADITIVO RETARDADOR DE PEGA                                                     </v>
          </cell>
          <cell r="C884" t="str">
            <v>kg</v>
          </cell>
          <cell r="D884">
            <v>6.06</v>
          </cell>
        </row>
        <row r="885">
          <cell r="A885" t="str">
            <v>27.14.01.01</v>
          </cell>
          <cell r="B885" t="str">
            <v>PINTURA HIDROFUGANTE C/SILICONE BASE AGUA - UMA DEMAO                          </v>
          </cell>
          <cell r="C885" t="str">
            <v>m2</v>
          </cell>
          <cell r="D885">
            <v>10.6</v>
          </cell>
        </row>
        <row r="886">
          <cell r="A886" t="str">
            <v>27.14.02</v>
          </cell>
          <cell r="B886" t="str">
            <v>PINT.C/VERNIZ POLIURETANO INCOLOR-3DEMAO                                       </v>
          </cell>
          <cell r="C886" t="str">
            <v>m2</v>
          </cell>
          <cell r="D886">
            <v>47.3</v>
          </cell>
        </row>
        <row r="887">
          <cell r="A887" t="str">
            <v>27.14.03</v>
          </cell>
          <cell r="B887" t="str">
            <v>PINTURA A BASE DE EPOXI - 2DEMAOS                                              </v>
          </cell>
          <cell r="C887" t="str">
            <v>m2</v>
          </cell>
          <cell r="D887">
            <v>41.04</v>
          </cell>
        </row>
        <row r="888">
          <cell r="A888" t="str">
            <v>27.14.04</v>
          </cell>
          <cell r="B888" t="str">
            <v>PINTURA ACRILICA - 2DEMAOS                                                     </v>
          </cell>
          <cell r="C888" t="str">
            <v>m2</v>
          </cell>
          <cell r="D888">
            <v>26.95</v>
          </cell>
        </row>
        <row r="889">
          <cell r="A889" t="str">
            <v>27.14.05</v>
          </cell>
          <cell r="B889" t="str">
            <v>PINTURA A BASE DE ESMALTE SINTETICO 3 DEMAOS, SENDO UMA DEMAO FUNDO OXIDO FERRO</v>
          </cell>
          <cell r="C889" t="str">
            <v>m2</v>
          </cell>
          <cell r="D889">
            <v>35.26</v>
          </cell>
        </row>
        <row r="890">
          <cell r="A890" t="str">
            <v>27.16.01</v>
          </cell>
          <cell r="B890" t="str">
            <v>APLICACAO MANUAL E PREPARO DE PASTA PARA ESTUCAMENTO EM OAE, SEM PINTURA.      </v>
          </cell>
          <cell r="C890" t="str">
            <v>m2</v>
          </cell>
          <cell r="D890">
            <v>12.79</v>
          </cell>
        </row>
        <row r="891">
          <cell r="A891" t="str">
            <v>27.18.01</v>
          </cell>
          <cell r="B891" t="str">
            <v>ATERRO SOLO COM 3% DE CIMENTO C/PULVE.                                         </v>
          </cell>
          <cell r="C891" t="str">
            <v>m3</v>
          </cell>
          <cell r="D891">
            <v>44.53</v>
          </cell>
        </row>
        <row r="892">
          <cell r="A892" t="str">
            <v>28.01.04.01</v>
          </cell>
          <cell r="B892" t="str">
            <v>FORN. E TRANSPORTE DE PLACA DE ACO GT+GT                                       </v>
          </cell>
          <cell r="C892" t="str">
            <v>m2</v>
          </cell>
          <cell r="D892">
            <v>695.26</v>
          </cell>
        </row>
        <row r="893">
          <cell r="A893" t="str">
            <v>28.01.05.01</v>
          </cell>
          <cell r="B893" t="str">
            <v>FORN. E TRANSPORTE DE PLACA DE ACO GT+AI                                       </v>
          </cell>
          <cell r="C893" t="str">
            <v>m2</v>
          </cell>
          <cell r="D893">
            <v>878.66</v>
          </cell>
        </row>
        <row r="894">
          <cell r="A894" t="str">
            <v>28.01.07.01</v>
          </cell>
          <cell r="B894" t="str">
            <v>FORN. E TRANSPORTE DE PLACA MOD.ALUMINIO GT+GT                                 </v>
          </cell>
          <cell r="C894" t="str">
            <v>m2</v>
          </cell>
          <cell r="D894">
            <v>956.61</v>
          </cell>
        </row>
        <row r="895">
          <cell r="A895" t="str">
            <v>28.01.08.01</v>
          </cell>
          <cell r="B895" t="str">
            <v>FORN. E TRANSPORTE DE PLACA DE ALUMINIO GT+AI                                  </v>
          </cell>
          <cell r="C895" t="str">
            <v>m2</v>
          </cell>
          <cell r="D895">
            <v>1120.66</v>
          </cell>
        </row>
        <row r="896">
          <cell r="A896" t="str">
            <v>28.01.09</v>
          </cell>
          <cell r="B896" t="str">
            <v>FORN.E INSTAL.PLACA ALUM. AI+GD                                                </v>
          </cell>
          <cell r="C896" t="str">
            <v>m2</v>
          </cell>
          <cell r="D896">
            <v>968.64</v>
          </cell>
        </row>
        <row r="897">
          <cell r="A897" t="str">
            <v>28.01.20.01</v>
          </cell>
          <cell r="B897" t="str">
            <v>PLACA EM CHAPA DE POLIESTER COM FIBRA DE VIDRO GT+GT SIMPLES                   </v>
          </cell>
          <cell r="C897" t="str">
            <v>m2</v>
          </cell>
          <cell r="D897">
            <v>501.26</v>
          </cell>
        </row>
        <row r="898">
          <cell r="A898" t="str">
            <v>28.01.20.02</v>
          </cell>
          <cell r="B898" t="str">
            <v>PLACA EM CHAPA DE POLIESTER COM FIBRA DE VIDRO GT+AI SIMPLES                   </v>
          </cell>
          <cell r="C898" t="str">
            <v>m2</v>
          </cell>
          <cell r="D898">
            <v>585.9</v>
          </cell>
        </row>
        <row r="899">
          <cell r="A899" t="str">
            <v>28.01.24.01</v>
          </cell>
          <cell r="B899" t="str">
            <v>COLOCACAO DE PLACA EM SUP. MADEIRA/METALICO-SOLO                               </v>
          </cell>
          <cell r="C899" t="str">
            <v>m2</v>
          </cell>
          <cell r="D899">
            <v>41.35</v>
          </cell>
        </row>
        <row r="900">
          <cell r="A900" t="str">
            <v>28.01.25.01</v>
          </cell>
          <cell r="B900" t="str">
            <v>COLOCACAO DE PLACA AEREA EM PORTICOS OU SEMI-PORTICO                           </v>
          </cell>
          <cell r="C900" t="str">
            <v>m2</v>
          </cell>
          <cell r="D900">
            <v>58.96</v>
          </cell>
        </row>
        <row r="901">
          <cell r="A901" t="str">
            <v>28.01.26.01</v>
          </cell>
          <cell r="B901" t="str">
            <v>RETIRADA DE PLACA DE SOLO EM SUPORTE DE MADEIRA OU METALICO                    </v>
          </cell>
          <cell r="C901" t="str">
            <v>m2</v>
          </cell>
          <cell r="D901">
            <v>35.44</v>
          </cell>
        </row>
        <row r="902">
          <cell r="A902" t="str">
            <v>28.01.27.01</v>
          </cell>
          <cell r="B902" t="str">
            <v>RETIRADA DE PLACA AEREA                                                        </v>
          </cell>
          <cell r="C902" t="str">
            <v>m2</v>
          </cell>
          <cell r="D902">
            <v>47.17</v>
          </cell>
        </row>
        <row r="903">
          <cell r="A903" t="str">
            <v>28.01.28</v>
          </cell>
          <cell r="B903" t="str">
            <v>FORN.TRANSP.INSTAL.PLC CHAPA DE LAMINADO FENOL MELAM. C/ACAB. GTP+GTP,MOD.AçO  </v>
          </cell>
          <cell r="C903" t="str">
            <v>m2</v>
          </cell>
          <cell r="D903">
            <v>532.76</v>
          </cell>
        </row>
        <row r="904">
          <cell r="A904" t="str">
            <v>28.01.29</v>
          </cell>
          <cell r="B904" t="str">
            <v>FORNECIMENTO, TRANSPORTE E INSTALACAO DE PLACA DE AÇO AI+GD                    </v>
          </cell>
          <cell r="C904" t="str">
            <v>m2</v>
          </cell>
          <cell r="D904">
            <v>863.76</v>
          </cell>
        </row>
        <row r="905">
          <cell r="A905" t="str">
            <v>28.02.01.01</v>
          </cell>
          <cell r="B905" t="str">
            <v>FORN.,TRANSP.E FIXACAO DE PORTICO TUB.MET.VAO DE 15,20M                        </v>
          </cell>
          <cell r="C905" t="str">
            <v>un</v>
          </cell>
          <cell r="D905">
            <v>36604.63</v>
          </cell>
        </row>
        <row r="906">
          <cell r="A906" t="str">
            <v>28.02.02.01</v>
          </cell>
          <cell r="B906" t="str">
            <v>FORN., TRANSP. E FIXACAO DE PORTICO TUB. MET. VAO DE 18,80M                    </v>
          </cell>
          <cell r="C906" t="str">
            <v>un</v>
          </cell>
          <cell r="D906">
            <v>47026.02</v>
          </cell>
        </row>
        <row r="907">
          <cell r="A907" t="str">
            <v>28.02.03.01</v>
          </cell>
          <cell r="B907" t="str">
            <v>FORN., TRANSP. E FIXACAO DE PORTICO TUB. MET. COM VAO DE 22,40M                </v>
          </cell>
          <cell r="C907" t="str">
            <v>un</v>
          </cell>
          <cell r="D907">
            <v>51904.3</v>
          </cell>
        </row>
        <row r="908">
          <cell r="A908" t="str">
            <v>28.02.04.01</v>
          </cell>
          <cell r="B908" t="str">
            <v>FORN., TRANSP. E FIX. DE SEMI-PORT TUB. EM BALANCO VAO DE 5,10M                </v>
          </cell>
          <cell r="C908" t="str">
            <v>un</v>
          </cell>
          <cell r="D908">
            <v>16351</v>
          </cell>
        </row>
        <row r="909">
          <cell r="A909" t="str">
            <v>28.02.05.01</v>
          </cell>
          <cell r="B909" t="str">
            <v>FORN., TRANSP. E FIX. DE SEMI-PORT TUB. EM BALANCO VAO DE 8,60M                </v>
          </cell>
          <cell r="C909" t="str">
            <v>un</v>
          </cell>
          <cell r="D909">
            <v>22431.95</v>
          </cell>
        </row>
        <row r="910">
          <cell r="A910" t="str">
            <v>28.02.06.01</v>
          </cell>
          <cell r="B910" t="str">
            <v>FORN., TRANSP. E FIX. DE SEMI-PORT TUB. EM BALANCO DUPLO 5,10M                 </v>
          </cell>
          <cell r="C910" t="str">
            <v>un</v>
          </cell>
          <cell r="D910">
            <v>23242.75</v>
          </cell>
        </row>
        <row r="911">
          <cell r="A911" t="str">
            <v>28.02.07.01</v>
          </cell>
          <cell r="B911" t="str">
            <v>FORN., TRANSP. E FIX. DE SEMI-PORT TUB. EM BALANCO DUPLO 8,60M                 </v>
          </cell>
          <cell r="C911" t="str">
            <v>un</v>
          </cell>
          <cell r="D911">
            <v>36249.51</v>
          </cell>
        </row>
        <row r="912">
          <cell r="A912" t="str">
            <v>28.03.02</v>
          </cell>
          <cell r="B912" t="str">
            <v>SINALIZ.HOR.C/RESINA VINILICA OU ACRILI.                                       </v>
          </cell>
          <cell r="C912" t="str">
            <v>m2</v>
          </cell>
          <cell r="D912">
            <v>20.68</v>
          </cell>
        </row>
        <row r="913">
          <cell r="A913" t="str">
            <v>28.03.03</v>
          </cell>
          <cell r="B913" t="str">
            <v>SINALIZ.HOR. C/TERMOPLAST. HOT-SPRAY                                           </v>
          </cell>
          <cell r="C913" t="str">
            <v>m2</v>
          </cell>
          <cell r="D913">
            <v>44.32</v>
          </cell>
        </row>
        <row r="914">
          <cell r="A914" t="str">
            <v>28.03.04</v>
          </cell>
          <cell r="B914" t="str">
            <v>SINALIZ.HOR. C/TERMOPLAST.SPRAY-C/VISIB.                                       </v>
          </cell>
          <cell r="C914" t="str">
            <v>m2</v>
          </cell>
          <cell r="D914">
            <v>51.74</v>
          </cell>
        </row>
        <row r="915">
          <cell r="A915" t="str">
            <v>28.03.05</v>
          </cell>
          <cell r="B915" t="str">
            <v>SINALIZ.HOR.C/TERMOPLAST EXTRUDADO                                             </v>
          </cell>
          <cell r="C915" t="str">
            <v>m2</v>
          </cell>
          <cell r="D915">
            <v>48.25</v>
          </cell>
        </row>
        <row r="916">
          <cell r="A916" t="str">
            <v>28.03.05.03</v>
          </cell>
          <cell r="B916" t="str">
            <v>SIN.HORIZ.PLAST.A FRIO,POR EXTRUSAO, ALTO RELEVO, ESPACAMENTO 500MM.           </v>
          </cell>
          <cell r="C916" t="str">
            <v>m2</v>
          </cell>
          <cell r="D916">
            <v>148.34</v>
          </cell>
        </row>
        <row r="917">
          <cell r="A917" t="str">
            <v>28.03.05.04</v>
          </cell>
          <cell r="B917" t="str">
            <v>SINAL.HORIZ.PLAST.FRIO BASE DE RES. METACRIL. REATIVAS, DISP.ESTRUT.APLIC. MEC.</v>
          </cell>
          <cell r="C917" t="str">
            <v>m2</v>
          </cell>
          <cell r="D917">
            <v>105.99</v>
          </cell>
        </row>
        <row r="918">
          <cell r="A918" t="str">
            <v>28.03.06</v>
          </cell>
          <cell r="B918" t="str">
            <v>SINALIZ.HOR.TINTA P/ POUCO TRAFEGO                                             </v>
          </cell>
          <cell r="C918" t="str">
            <v>m2</v>
          </cell>
          <cell r="D918">
            <v>14.99</v>
          </cell>
        </row>
        <row r="919">
          <cell r="A919" t="str">
            <v>28.03.07</v>
          </cell>
          <cell r="B919" t="str">
            <v>SINALIZ.HOR.ACRILICA BASE AGUA                                                 </v>
          </cell>
          <cell r="C919" t="str">
            <v>m2</v>
          </cell>
          <cell r="D919">
            <v>17.97</v>
          </cell>
        </row>
        <row r="920">
          <cell r="A920" t="str">
            <v>28.03.08</v>
          </cell>
          <cell r="B920" t="str">
            <v>SINALIZ.HOR. ACRILICA BASE AGUA C/VISIB.                                       </v>
          </cell>
          <cell r="C920" t="str">
            <v>m2</v>
          </cell>
          <cell r="D920">
            <v>22.14</v>
          </cell>
        </row>
        <row r="921">
          <cell r="A921" t="str">
            <v>28.03.09.02</v>
          </cell>
          <cell r="B921" t="str">
            <v>TACHA REFLETIVA BIDIRECIONAL TIPO III OU IV ABNT (VIDRO OU PRISMÁTICO)         </v>
          </cell>
          <cell r="C921" t="str">
            <v>un</v>
          </cell>
          <cell r="D921">
            <v>30.06</v>
          </cell>
        </row>
        <row r="922">
          <cell r="A922" t="str">
            <v>28.03.10</v>
          </cell>
          <cell r="B922" t="str">
            <v>MINI TACHAO MONODIRECIONAL REFL. VIDRO                                         </v>
          </cell>
          <cell r="C922" t="str">
            <v>un</v>
          </cell>
          <cell r="D922">
            <v>42.71</v>
          </cell>
        </row>
        <row r="923">
          <cell r="A923" t="str">
            <v>28.03.10.01</v>
          </cell>
          <cell r="B923" t="str">
            <v>MINI TACHAO BIDIRECIONAL REFL. VIDRO                                           </v>
          </cell>
          <cell r="C923" t="str">
            <v>un</v>
          </cell>
          <cell r="D923">
            <v>44.48</v>
          </cell>
        </row>
        <row r="924">
          <cell r="A924" t="str">
            <v>28.03.11</v>
          </cell>
          <cell r="B924" t="str">
            <v>TACHAO MONODIRECIONAL REFLETIVO DE VIDRO                                       </v>
          </cell>
          <cell r="C924" t="str">
            <v>un</v>
          </cell>
          <cell r="D924">
            <v>45.35</v>
          </cell>
        </row>
        <row r="925">
          <cell r="A925" t="str">
            <v>28.03.12</v>
          </cell>
          <cell r="B925" t="str">
            <v>TACHAO BIDIRECIONAL REFLETIVO DE VIDRO                                         </v>
          </cell>
          <cell r="C925" t="str">
            <v>un</v>
          </cell>
          <cell r="D925">
            <v>52.36</v>
          </cell>
        </row>
        <row r="926">
          <cell r="A926" t="str">
            <v>28.03.13</v>
          </cell>
          <cell r="B926" t="str">
            <v>TACHA MONODIRECIONAL REFLETIVO PLASTICO                                        </v>
          </cell>
          <cell r="C926" t="str">
            <v>un</v>
          </cell>
          <cell r="D926">
            <v>14.05</v>
          </cell>
        </row>
        <row r="927">
          <cell r="A927" t="str">
            <v>28.03.14</v>
          </cell>
          <cell r="B927" t="str">
            <v>TACHA BIDIRECIONAL REFLETIVO PLASTICO                                          </v>
          </cell>
          <cell r="C927" t="str">
            <v>un</v>
          </cell>
          <cell r="D927">
            <v>15.74</v>
          </cell>
        </row>
        <row r="928">
          <cell r="A928" t="str">
            <v>28.03.15.01</v>
          </cell>
          <cell r="B928" t="str">
            <v>TACHA REFLETIVA MONODIRECIONAL TIPO III OU IV ABNT (VIDRO OU PRISMÁTICO)       </v>
          </cell>
          <cell r="C928" t="str">
            <v>un</v>
          </cell>
          <cell r="D928">
            <v>24.59</v>
          </cell>
        </row>
        <row r="929">
          <cell r="A929" t="str">
            <v>28.04.18</v>
          </cell>
          <cell r="B929" t="str">
            <v>FORN. E INSTAL. DE BALIZADOR LAT. DE SOLO BIREFLETIVO AI                       </v>
          </cell>
          <cell r="C929" t="str">
            <v>un</v>
          </cell>
          <cell r="D929">
            <v>154.04</v>
          </cell>
        </row>
        <row r="930">
          <cell r="A930" t="str">
            <v>28.05.01</v>
          </cell>
          <cell r="B930" t="str">
            <v>DEFENSA-MALEAVEL SIMPLES                                                       </v>
          </cell>
          <cell r="C930" t="str">
            <v>m</v>
          </cell>
          <cell r="D930">
            <v>289.2</v>
          </cell>
        </row>
        <row r="931">
          <cell r="A931" t="str">
            <v>28.05.02</v>
          </cell>
          <cell r="B931" t="str">
            <v>DEFENSA-MALEAVEL DUPLO                                                         </v>
          </cell>
          <cell r="C931" t="str">
            <v>m</v>
          </cell>
          <cell r="D931">
            <v>362.39</v>
          </cell>
        </row>
        <row r="932">
          <cell r="A932" t="str">
            <v>28.05.03</v>
          </cell>
          <cell r="B932" t="str">
            <v>DEFENSA-MALEAVEL SIMPLES-IMPLANTACAO                                           </v>
          </cell>
          <cell r="C932" t="str">
            <v>m</v>
          </cell>
          <cell r="D932">
            <v>45.9</v>
          </cell>
        </row>
        <row r="933">
          <cell r="A933" t="str">
            <v>28.05.04</v>
          </cell>
          <cell r="B933" t="str">
            <v>DEFENSA-MALEAVEL DUPLO-IMPLANTACAO                                             </v>
          </cell>
          <cell r="C933" t="str">
            <v>m</v>
          </cell>
          <cell r="D933">
            <v>61.18</v>
          </cell>
        </row>
        <row r="934">
          <cell r="A934" t="str">
            <v>28.05.05</v>
          </cell>
          <cell r="B934" t="str">
            <v>DEFENSA SEMI_MALEAVEL SIMPLES_FORNECIMEN                                       </v>
          </cell>
          <cell r="C934" t="str">
            <v>m</v>
          </cell>
          <cell r="D934">
            <v>198</v>
          </cell>
        </row>
        <row r="935">
          <cell r="A935" t="str">
            <v>28.05.06</v>
          </cell>
          <cell r="B935" t="str">
            <v>DEFENSA SEMI-MALEAVEL SIMPLES-INSTALACAO                                       </v>
          </cell>
          <cell r="C935" t="str">
            <v>m</v>
          </cell>
          <cell r="D935">
            <v>30.23</v>
          </cell>
        </row>
        <row r="936">
          <cell r="A936" t="str">
            <v>28.05.08</v>
          </cell>
          <cell r="B936" t="str">
            <v>FORNEC.TRANSP.MONT.INSTAL. TERMINAL ATERNUADOR DE IMPACTO NAO DIRECIONAVEL     </v>
          </cell>
          <cell r="C936" t="str">
            <v>conjunto</v>
          </cell>
          <cell r="D936">
            <v>12825</v>
          </cell>
        </row>
        <row r="937">
          <cell r="A937" t="str">
            <v>28.05.09</v>
          </cell>
          <cell r="B937" t="str">
            <v>FORN.INST.MODULO DE TRANSICAO DE DEF.METALICA P/BAR.CONCRETO C/DEF.MET.TRIPLA  </v>
          </cell>
          <cell r="C937" t="str">
            <v>conjunto</v>
          </cell>
          <cell r="D937">
            <v>8100</v>
          </cell>
        </row>
        <row r="938">
          <cell r="A938" t="str">
            <v>28.06.02</v>
          </cell>
          <cell r="B938" t="str">
            <v>G.C.INTRANSPONIVEL TIPO II - DES.5307                                          </v>
          </cell>
          <cell r="C938" t="str">
            <v>m</v>
          </cell>
          <cell r="D938">
            <v>462.6</v>
          </cell>
        </row>
        <row r="939">
          <cell r="A939" t="str">
            <v>28.06.03</v>
          </cell>
          <cell r="B939" t="str">
            <v>G.C.DE CONC.PRE-PASSARELA-DES.5370                                             </v>
          </cell>
          <cell r="C939" t="str">
            <v>m</v>
          </cell>
          <cell r="D939">
            <v>288.73</v>
          </cell>
        </row>
        <row r="940">
          <cell r="A940" t="str">
            <v>28.06.03.01</v>
          </cell>
          <cell r="B940" t="str">
            <v>GUARDA CORPO DE CONCRETO P/ PASSARELA - DES. PP-C04/812 (DERSA)                </v>
          </cell>
          <cell r="C940" t="str">
            <v>m</v>
          </cell>
          <cell r="D940">
            <v>370.29</v>
          </cell>
        </row>
        <row r="941">
          <cell r="A941" t="str">
            <v>28.06.04.01</v>
          </cell>
          <cell r="B941" t="str">
            <v>BARREIRA DE SEGURANCA COM PASSEIO CONF. PP-DE-CO1/293                          </v>
          </cell>
          <cell r="C941" t="str">
            <v>m</v>
          </cell>
          <cell r="D941">
            <v>827.41</v>
          </cell>
        </row>
        <row r="942">
          <cell r="A942" t="str">
            <v>28.06.04.02</v>
          </cell>
          <cell r="B942" t="str">
            <v>BARREIRA DE SEGURANCA CONF. PP-DE-C01/293                                      </v>
          </cell>
          <cell r="C942" t="str">
            <v>m</v>
          </cell>
          <cell r="D942">
            <v>403.4</v>
          </cell>
        </row>
        <row r="943">
          <cell r="A943" t="str">
            <v>28.06.06</v>
          </cell>
          <cell r="B943" t="str">
            <v>BAR.DOUBLE FACE NEW J. O.A.E. DES.5464                                         </v>
          </cell>
          <cell r="C943" t="str">
            <v>m</v>
          </cell>
          <cell r="D943">
            <v>435.51</v>
          </cell>
        </row>
        <row r="944">
          <cell r="A944" t="str">
            <v>28.06.08.01</v>
          </cell>
          <cell r="B944" t="str">
            <v>BARREIRA DE SEGURANCA PARA O.A.E CONF. PP-DE-C01/293                           </v>
          </cell>
          <cell r="C944" t="str">
            <v>m</v>
          </cell>
          <cell r="D944">
            <v>331.93</v>
          </cell>
        </row>
        <row r="945">
          <cell r="A945" t="str">
            <v>28.06.10</v>
          </cell>
          <cell r="B945" t="str">
            <v>SUPORTE MADEIRA TRATADA 0,10X0,10M                                             </v>
          </cell>
          <cell r="C945" t="str">
            <v>m</v>
          </cell>
          <cell r="D945">
            <v>73.53</v>
          </cell>
        </row>
        <row r="946">
          <cell r="A946" t="str">
            <v>28.06.10.01</v>
          </cell>
          <cell r="B946" t="str">
            <v>RETIRADA DE SUPORTE DE MADEIRA TRATADA                                         </v>
          </cell>
          <cell r="C946" t="str">
            <v>m</v>
          </cell>
          <cell r="D946">
            <v>7.59</v>
          </cell>
        </row>
        <row r="947">
          <cell r="A947" t="str">
            <v>28.06.11</v>
          </cell>
          <cell r="B947" t="str">
            <v>SUPORTE DE PERFIL METALICO GALVANIZADO.                                        </v>
          </cell>
          <cell r="C947" t="str">
            <v>kg</v>
          </cell>
          <cell r="D947">
            <v>18.06</v>
          </cell>
        </row>
        <row r="948">
          <cell r="A948" t="str">
            <v>28.06.12</v>
          </cell>
          <cell r="B948" t="str">
            <v>SUPORTE TUBULAR GALVANIZADO 2 1/2"                                             </v>
          </cell>
          <cell r="C948" t="str">
            <v>m</v>
          </cell>
          <cell r="D948">
            <v>81.14</v>
          </cell>
        </row>
        <row r="949">
          <cell r="A949" t="str">
            <v>28.06.13.01</v>
          </cell>
          <cell r="B949" t="str">
            <v>BARREIRA RIGIDA MOLD. IN LOCO (DUPLA FACE)-EXTRUDADA-DES.PP-CO5/003-5564A      </v>
          </cell>
          <cell r="C949" t="str">
            <v>m</v>
          </cell>
          <cell r="D949">
            <v>230.05</v>
          </cell>
        </row>
        <row r="950">
          <cell r="A950" t="str">
            <v>28.06.17</v>
          </cell>
          <cell r="B950" t="str">
            <v>BARREIRA RIGIDA DE CONCRETO ARMADO SIMPLES BAIXA NBR 14.885                    </v>
          </cell>
          <cell r="C950" t="str">
            <v>m</v>
          </cell>
          <cell r="D950">
            <v>217.13</v>
          </cell>
        </row>
        <row r="951">
          <cell r="A951" t="str">
            <v>28.06.18</v>
          </cell>
          <cell r="B951" t="str">
            <v>BARREIRA RIGIDA DE CONCRETO ARMADO SIMPLES ALTA NBR 14.885                     </v>
          </cell>
          <cell r="C951" t="str">
            <v>m</v>
          </cell>
          <cell r="D951">
            <v>284.46</v>
          </cell>
        </row>
        <row r="952">
          <cell r="A952" t="str">
            <v>28.06.19</v>
          </cell>
          <cell r="B952" t="str">
            <v>BARREIRA RIGIDA DE CONCRETO ARMADO DUPLA BAIXA NBR 14.885                      </v>
          </cell>
          <cell r="C952" t="str">
            <v>m</v>
          </cell>
          <cell r="D952">
            <v>254.56</v>
          </cell>
        </row>
        <row r="953">
          <cell r="A953" t="str">
            <v>28.06.20</v>
          </cell>
          <cell r="B953" t="str">
            <v>BARREIRA RIGIDA DE CONCRETO ARMADO DUPLA ALTA NBR 14.885                       </v>
          </cell>
          <cell r="C953" t="str">
            <v>m</v>
          </cell>
          <cell r="D953">
            <v>383.34</v>
          </cell>
        </row>
        <row r="954">
          <cell r="A954" t="str">
            <v>28.06.21</v>
          </cell>
          <cell r="B954" t="str">
            <v>BARREIRA RIGIDA DE CONCRETO ARMADO DUPLA ASSIMETRICA NBR 14.885                </v>
          </cell>
          <cell r="C954" t="str">
            <v>m</v>
          </cell>
          <cell r="D954">
            <v>365.19</v>
          </cell>
        </row>
        <row r="955">
          <cell r="A955" t="str">
            <v>28.06.23</v>
          </cell>
          <cell r="B955" t="str">
            <v>TERMINAIS DEFLEXAO - BARREIRA SIMPLES BAIXA - OP-06-26                         </v>
          </cell>
          <cell r="C955" t="str">
            <v>un</v>
          </cell>
          <cell r="D955">
            <v>462.31</v>
          </cell>
        </row>
        <row r="956">
          <cell r="A956" t="str">
            <v>28.06.24</v>
          </cell>
          <cell r="B956" t="str">
            <v>TERMINAIS DEFLEXAO - BARREIRA SIMPLES ALTA - OP-06-26                          </v>
          </cell>
          <cell r="C956" t="str">
            <v>un</v>
          </cell>
          <cell r="D956">
            <v>987.51</v>
          </cell>
        </row>
        <row r="957">
          <cell r="A957" t="str">
            <v>28.06.25</v>
          </cell>
          <cell r="B957" t="str">
            <v>TERMINAIS RETO - BARREIRA SIMPLES BAIXA - OP-06-26                             </v>
          </cell>
          <cell r="C957" t="str">
            <v>un</v>
          </cell>
          <cell r="D957">
            <v>1384.83</v>
          </cell>
        </row>
        <row r="958">
          <cell r="A958" t="str">
            <v>28.06.26</v>
          </cell>
          <cell r="B958" t="str">
            <v>TERMINAIS RETO - BARREIRA SIMPLES ALTA - OP-06-26                              </v>
          </cell>
          <cell r="C958" t="str">
            <v>un</v>
          </cell>
          <cell r="D958">
            <v>1864.36</v>
          </cell>
        </row>
        <row r="959">
          <cell r="A959" t="str">
            <v>28.06.27</v>
          </cell>
          <cell r="B959" t="str">
            <v>TERMINAIS RETO - BARREIRA DUPLA BAIXA - OP-06-26                               </v>
          </cell>
          <cell r="C959" t="str">
            <v>un</v>
          </cell>
          <cell r="D959">
            <v>1697.43</v>
          </cell>
        </row>
        <row r="960">
          <cell r="A960" t="str">
            <v>28.06.28</v>
          </cell>
          <cell r="B960" t="str">
            <v>TERMINAIS RETO - BARREIRA DUPLA ALTA - OP-06-26                                </v>
          </cell>
          <cell r="C960" t="str">
            <v>un</v>
          </cell>
          <cell r="D960">
            <v>2258.2</v>
          </cell>
        </row>
        <row r="961">
          <cell r="A961" t="str">
            <v>28.06.30</v>
          </cell>
          <cell r="B961" t="str">
            <v>SUPORTE DE PLACAS DE SOLO ECOLOGICO E COLAPSIVEL 75X75MM.                      </v>
          </cell>
          <cell r="C961" t="str">
            <v>m</v>
          </cell>
          <cell r="D961">
            <v>77.94</v>
          </cell>
        </row>
        <row r="962">
          <cell r="A962" t="str">
            <v>28.07.01</v>
          </cell>
          <cell r="B962" t="str">
            <v>BROCA DE CONCRETO ARMADO D=20,00CM                                             </v>
          </cell>
          <cell r="C962" t="str">
            <v>m</v>
          </cell>
          <cell r="D962">
            <v>44.23</v>
          </cell>
        </row>
        <row r="963">
          <cell r="A963" t="str">
            <v>28.07.02</v>
          </cell>
          <cell r="B963" t="str">
            <v>BROCA DE CONCRETO ARMADO, D=25,00CM                                            </v>
          </cell>
          <cell r="C963" t="str">
            <v>m</v>
          </cell>
          <cell r="D963">
            <v>68.4</v>
          </cell>
        </row>
        <row r="964">
          <cell r="A964" t="str">
            <v>28.07.03</v>
          </cell>
          <cell r="B964" t="str">
            <v>BROCA DE CONCRETO ARMADO D=15,00CM                                             </v>
          </cell>
          <cell r="C964" t="str">
            <v>m</v>
          </cell>
          <cell r="D964">
            <v>25.27</v>
          </cell>
        </row>
        <row r="965">
          <cell r="A965" t="str">
            <v>28.07.06</v>
          </cell>
          <cell r="B965" t="str">
            <v>BROCA DE CONTRETO ARMADO D=30CM                                                </v>
          </cell>
          <cell r="C965" t="str">
            <v>m</v>
          </cell>
          <cell r="D965">
            <v>83.34</v>
          </cell>
        </row>
        <row r="966">
          <cell r="A966" t="str">
            <v>28.08.01.01</v>
          </cell>
          <cell r="B966" t="str">
            <v>CONFECCAO, MONTAGEM E INSTALACAO DE PLACA INSTITUCIONAL                        </v>
          </cell>
          <cell r="C966" t="str">
            <v>m2</v>
          </cell>
          <cell r="D966">
            <v>153.16</v>
          </cell>
        </row>
        <row r="967">
          <cell r="A967" t="str">
            <v>28.08.02.01</v>
          </cell>
          <cell r="B967" t="str">
            <v>MANUTENCAO DE PLACA INSTITUCIONAL                                              </v>
          </cell>
          <cell r="C967" t="str">
            <v>m2 x mes</v>
          </cell>
          <cell r="D967">
            <v>33.01</v>
          </cell>
        </row>
        <row r="968">
          <cell r="A968" t="str">
            <v>28.09.01</v>
          </cell>
          <cell r="B968" t="str">
            <v>REMOCAO DE PINTURA ACRILIC. DEMARC. DE VIA POR PROCESSO MANUAL                 </v>
          </cell>
          <cell r="C968" t="str">
            <v>m2</v>
          </cell>
          <cell r="D968">
            <v>49.06</v>
          </cell>
        </row>
        <row r="969">
          <cell r="A969" t="str">
            <v>28.09.02</v>
          </cell>
          <cell r="B969" t="str">
            <v>REMOCAO DE PINTURA TERMOPL. DEMARC. DE VIA - GRANALHA DE ACO                   </v>
          </cell>
          <cell r="C969" t="str">
            <v>m2</v>
          </cell>
          <cell r="D969">
            <v>75.51</v>
          </cell>
        </row>
        <row r="970">
          <cell r="A970" t="str">
            <v>28.10.01</v>
          </cell>
          <cell r="B970" t="str">
            <v>FORN./INSTAL. BALIZ.(CATADIOPTRICO) P/DEF. MET. C/PELICULA GT+GT, CONF.OP-06-05</v>
          </cell>
          <cell r="C970" t="str">
            <v>un</v>
          </cell>
          <cell r="D970">
            <v>26.3</v>
          </cell>
        </row>
        <row r="971">
          <cell r="A971" t="str">
            <v>28.10.02</v>
          </cell>
          <cell r="B971" t="str">
            <v>FORN./INSTAL. BALIZ. (CATADIOPTRICO) P/BAR. RIGIDA C/PEL. GT+GT, CONF. OP-06-05</v>
          </cell>
          <cell r="C971" t="str">
            <v>un</v>
          </cell>
          <cell r="D971">
            <v>26.95</v>
          </cell>
        </row>
        <row r="972">
          <cell r="A972" t="str">
            <v>28.12.01</v>
          </cell>
          <cell r="B972" t="str">
            <v>PINTURA ANTI PICHACAO A BASE DE AGUA PARA PLACA DE SINALIZACAO                 </v>
          </cell>
          <cell r="C972" t="str">
            <v>m2</v>
          </cell>
          <cell r="D972">
            <v>45.64</v>
          </cell>
        </row>
        <row r="973">
          <cell r="A973" t="str">
            <v>28.12.02</v>
          </cell>
          <cell r="B973" t="str">
            <v>PINTURA ANTI-PICHACAO A BASE DE AGUA PARA CONCRETO APARENTE                    </v>
          </cell>
          <cell r="C973" t="str">
            <v>m2</v>
          </cell>
          <cell r="D973">
            <v>70.33</v>
          </cell>
        </row>
        <row r="974">
          <cell r="A974" t="str">
            <v>30.01.01</v>
          </cell>
          <cell r="B974" t="str">
            <v>GRAMA EM PLACA SEM ADUBO                                                       </v>
          </cell>
          <cell r="C974" t="str">
            <v>m2</v>
          </cell>
          <cell r="D974">
            <v>6.32</v>
          </cell>
        </row>
        <row r="975">
          <cell r="A975" t="str">
            <v>30.01.02</v>
          </cell>
          <cell r="B975" t="str">
            <v>GRAMA PLACA COM ADUBO                                                          </v>
          </cell>
          <cell r="C975" t="str">
            <v>m2</v>
          </cell>
          <cell r="D975">
            <v>7.08</v>
          </cell>
        </row>
        <row r="976">
          <cell r="A976" t="str">
            <v>30.01.03</v>
          </cell>
          <cell r="B976" t="str">
            <v>GRAMA MUDA SEM ADUBO                                                           </v>
          </cell>
          <cell r="C976" t="str">
            <v>m2</v>
          </cell>
          <cell r="D976">
            <v>5.65</v>
          </cell>
        </row>
        <row r="977">
          <cell r="A977" t="str">
            <v>30.01.04</v>
          </cell>
          <cell r="B977" t="str">
            <v>GRAMA MUDA COM ADUBO                                                           </v>
          </cell>
          <cell r="C977" t="str">
            <v>m2</v>
          </cell>
          <cell r="D977">
            <v>6.26</v>
          </cell>
        </row>
        <row r="978">
          <cell r="A978" t="str">
            <v>30.01.05</v>
          </cell>
          <cell r="B978" t="str">
            <v>PLANTIO LEGUM.SEMENTES SEM ADUBO                                               </v>
          </cell>
          <cell r="C978" t="str">
            <v>m2</v>
          </cell>
          <cell r="D978">
            <v>0.69</v>
          </cell>
        </row>
        <row r="979">
          <cell r="A979" t="str">
            <v>30.01.06</v>
          </cell>
          <cell r="B979" t="str">
            <v>PLANTIO LEGUM.SEMENTES COM ADUBO                                               </v>
          </cell>
          <cell r="C979" t="str">
            <v>m2</v>
          </cell>
          <cell r="D979">
            <v>1.35</v>
          </cell>
        </row>
        <row r="980">
          <cell r="A980" t="str">
            <v>30.01.07</v>
          </cell>
          <cell r="B980" t="str">
            <v>PLANTIO DE GRAMA PROC.HIDROSSEMEADURA                                          </v>
          </cell>
          <cell r="C980" t="str">
            <v>m2</v>
          </cell>
          <cell r="D980">
            <v>4.98</v>
          </cell>
        </row>
        <row r="981">
          <cell r="A981" t="str">
            <v>30.01.08</v>
          </cell>
          <cell r="B981" t="str">
            <v>IRRIGACAO DE REVESTIMENTO VEGETAL                                              </v>
          </cell>
          <cell r="C981" t="str">
            <v>m2</v>
          </cell>
          <cell r="D981">
            <v>0.18</v>
          </cell>
        </row>
        <row r="982">
          <cell r="A982" t="str">
            <v>30.01.09</v>
          </cell>
          <cell r="B982" t="str">
            <v>GRAMA ARMADA TELA VEGETAL                                                      </v>
          </cell>
          <cell r="C982" t="str">
            <v>m2</v>
          </cell>
          <cell r="D982">
            <v>19.69</v>
          </cell>
        </row>
        <row r="983">
          <cell r="A983" t="str">
            <v>30.01.10</v>
          </cell>
          <cell r="B983" t="str">
            <v>ROCADA MANUAL                                                                  </v>
          </cell>
          <cell r="C983" t="str">
            <v>ha</v>
          </cell>
          <cell r="D983">
            <v>2922.49</v>
          </cell>
        </row>
        <row r="984">
          <cell r="A984" t="str">
            <v>30.01.11</v>
          </cell>
          <cell r="B984" t="str">
            <v>ROCADA MECANIZADA                                                              </v>
          </cell>
          <cell r="C984" t="str">
            <v>ha</v>
          </cell>
          <cell r="D984">
            <v>1061.28</v>
          </cell>
        </row>
        <row r="985">
          <cell r="A985" t="str">
            <v>30.01.12</v>
          </cell>
          <cell r="B985" t="str">
            <v>CAPINA MANUAL,INCL.AMONT.CARGA/DESC.                                           </v>
          </cell>
          <cell r="C985" t="str">
            <v>ha</v>
          </cell>
          <cell r="D985">
            <v>5213.11</v>
          </cell>
        </row>
        <row r="986">
          <cell r="A986" t="str">
            <v>30.01.21</v>
          </cell>
          <cell r="B986" t="str">
            <v>PLANTIO DE ARBUSTOS                                                            </v>
          </cell>
          <cell r="C986" t="str">
            <v>un</v>
          </cell>
          <cell r="D986">
            <v>14.05</v>
          </cell>
        </row>
        <row r="987">
          <cell r="A987" t="str">
            <v>30.01.22</v>
          </cell>
          <cell r="B987" t="str">
            <v>PLANTIO DE ARVORES                                                             </v>
          </cell>
          <cell r="C987" t="str">
            <v>un</v>
          </cell>
          <cell r="D987">
            <v>39.24</v>
          </cell>
        </row>
        <row r="988">
          <cell r="A988" t="str">
            <v>30.01.30</v>
          </cell>
          <cell r="B988" t="str">
            <v>PLANTIO DE GRAMINEAS SEMENTE TELA BIODEG                                       </v>
          </cell>
          <cell r="C988" t="str">
            <v>m2</v>
          </cell>
          <cell r="D988">
            <v>10.74</v>
          </cell>
        </row>
        <row r="989">
          <cell r="A989" t="str">
            <v>30.01.40.01</v>
          </cell>
          <cell r="B989" t="str">
            <v>PLANTIO COM ESSENCIAS FLORESTAIS NATIVAS H&lt;=0,60M                              </v>
          </cell>
          <cell r="C989" t="str">
            <v>ha</v>
          </cell>
          <cell r="D989">
            <v>9135.11</v>
          </cell>
        </row>
        <row r="990">
          <cell r="A990" t="str">
            <v>30.01.40.02</v>
          </cell>
          <cell r="B990" t="str">
            <v>MANUTENCAO DO PLANTIO COM ESSENCIAS FLORESTAIS NATIVAS                         </v>
          </cell>
          <cell r="C990" t="str">
            <v>ha x mes</v>
          </cell>
          <cell r="D990">
            <v>477.05</v>
          </cell>
        </row>
        <row r="991">
          <cell r="A991" t="str">
            <v>30.01.40.03</v>
          </cell>
          <cell r="B991" t="str">
            <v>PLANTIO ESSENCIAS FLORESTAIS NATIVAS h&gt;=1,50M                                  </v>
          </cell>
          <cell r="C991" t="str">
            <v>ha</v>
          </cell>
          <cell r="D991">
            <v>29029.09</v>
          </cell>
        </row>
        <row r="992">
          <cell r="A992" t="str">
            <v>30.02.02.01</v>
          </cell>
          <cell r="B992" t="str">
            <v>ALAMBRADO COM TELA 15X5 E ESTICADOR                                            </v>
          </cell>
          <cell r="C992" t="str">
            <v>m2</v>
          </cell>
          <cell r="D992">
            <v>50.97</v>
          </cell>
        </row>
        <row r="993">
          <cell r="A993" t="str">
            <v>30.02.04</v>
          </cell>
          <cell r="B993" t="str">
            <v>CERCA DE ARAME DE ACO OVALADO - 4 FIOS                                         </v>
          </cell>
          <cell r="C993" t="str">
            <v>m</v>
          </cell>
          <cell r="D993">
            <v>10.46</v>
          </cell>
        </row>
        <row r="994">
          <cell r="A994" t="str">
            <v>30.03.01</v>
          </cell>
          <cell r="B994" t="str">
            <v>PROJETO DE PLANTIO COM ESSENCIAS FLORESTAIS NATIVAS                            </v>
          </cell>
          <cell r="C994" t="str">
            <v>un</v>
          </cell>
          <cell r="D994">
            <v>2774.94</v>
          </cell>
        </row>
        <row r="995">
          <cell r="A995" t="str">
            <v>34.03.01</v>
          </cell>
          <cell r="B995" t="str">
            <v>LIMPEZA DE AREAS INT.PISOS ACARPETADOS                                         </v>
          </cell>
          <cell r="C995" t="str">
            <v>m2 x mes</v>
          </cell>
          <cell r="D995">
            <v>4.22</v>
          </cell>
        </row>
        <row r="996">
          <cell r="A996" t="str">
            <v>34.03.02</v>
          </cell>
          <cell r="B996" t="str">
            <v>LIMPEZA DE AREAS INTERNAS E PISOS FRIOS                                        </v>
          </cell>
          <cell r="C996" t="str">
            <v>m2 x mes</v>
          </cell>
          <cell r="D996">
            <v>4.22</v>
          </cell>
        </row>
        <row r="997">
          <cell r="A997" t="str">
            <v>34.03.03</v>
          </cell>
          <cell r="B997" t="str">
            <v>LIMPEZA DE AREAS INTERNAS LABORATORIOS                                         </v>
          </cell>
          <cell r="C997" t="str">
            <v>m2 x mes</v>
          </cell>
          <cell r="D997">
            <v>7.66</v>
          </cell>
        </row>
        <row r="998">
          <cell r="A998" t="str">
            <v>34.03.04</v>
          </cell>
          <cell r="B998" t="str">
            <v>LIMPEZA DE AREAS INT.ALMOXARIF.E GALPOES                                       </v>
          </cell>
          <cell r="C998" t="str">
            <v>m2 x mes</v>
          </cell>
          <cell r="D998">
            <v>1.87</v>
          </cell>
        </row>
        <row r="999">
          <cell r="A999" t="str">
            <v>34.03.05</v>
          </cell>
          <cell r="B999" t="str">
            <v>LIMPEZA DE AREAS INTERNAS OFICINAS                                             </v>
          </cell>
          <cell r="C999" t="str">
            <v>m2 x mes</v>
          </cell>
          <cell r="D999">
            <v>2.1</v>
          </cell>
        </row>
        <row r="1000">
          <cell r="A1000" t="str">
            <v>34.03.06</v>
          </cell>
          <cell r="B1000" t="str">
            <v>LIMPEZA AREAS EXT.PISOS PAV.E TERRA                                            </v>
          </cell>
          <cell r="C1000" t="str">
            <v>m2 x mes</v>
          </cell>
          <cell r="D1000">
            <v>2.1</v>
          </cell>
        </row>
        <row r="1001">
          <cell r="A1001" t="str">
            <v>34.03.07</v>
          </cell>
          <cell r="B1001" t="str">
            <v>LIMP.EXT.PAT.E AREAS VERDES - ALTA FREQ.                                       </v>
          </cell>
          <cell r="C1001" t="str">
            <v>m2 x mes</v>
          </cell>
          <cell r="D1001">
            <v>0.38</v>
          </cell>
        </row>
        <row r="1002">
          <cell r="A1002" t="str">
            <v>34.03.08</v>
          </cell>
          <cell r="B1002" t="str">
            <v>LIMP.EXT.PAT.E AREAS VERDES - MEDIA FREQ                                       </v>
          </cell>
          <cell r="C1002" t="str">
            <v>m2 x mes</v>
          </cell>
          <cell r="D1002">
            <v>0.19</v>
          </cell>
        </row>
        <row r="1003">
          <cell r="A1003" t="str">
            <v>34.03.09</v>
          </cell>
          <cell r="B1003" t="str">
            <v>LIMP.EXT.PAT.E AREAS VERDES - BAIXA FREQ                                       </v>
          </cell>
          <cell r="C1003" t="str">
            <v>m2 x mes</v>
          </cell>
          <cell r="D1003">
            <v>0.1</v>
          </cell>
        </row>
        <row r="1004">
          <cell r="A1004" t="str">
            <v>34.03.10</v>
          </cell>
          <cell r="B1004" t="str">
            <v>VIDROS EXTERNOS C/EXP.RISCO TRIMESTR.                                          </v>
          </cell>
          <cell r="C1004" t="str">
            <v>m2 x mes</v>
          </cell>
          <cell r="D1004">
            <v>1.58</v>
          </cell>
        </row>
        <row r="1005">
          <cell r="A1005" t="str">
            <v>34.03.11</v>
          </cell>
          <cell r="B1005" t="str">
            <v>VIDROS EXTERNOS S/EXP.RISCO - TRIMESTR.                                        </v>
          </cell>
          <cell r="C1005" t="str">
            <v>m2 x mes</v>
          </cell>
          <cell r="D1005">
            <v>1.23</v>
          </cell>
        </row>
        <row r="1006">
          <cell r="A1006" t="str">
            <v>34.03.12</v>
          </cell>
          <cell r="B1006" t="str">
            <v>VIDROS EXTERNOS C/EXP.RISCO - SEMESTRAL                                        </v>
          </cell>
          <cell r="C1006" t="str">
            <v>m2 x mes</v>
          </cell>
          <cell r="D1006">
            <v>1.32</v>
          </cell>
        </row>
        <row r="1007">
          <cell r="A1007" t="str">
            <v>34.03.13</v>
          </cell>
          <cell r="B1007" t="str">
            <v>VIDROS EXTERNOS S/EXP.RISCO - SEMESTRAL                                        </v>
          </cell>
          <cell r="C1007" t="str">
            <v>m2 x mes</v>
          </cell>
          <cell r="D1007">
            <v>1.13</v>
          </cell>
        </row>
        <row r="1008">
          <cell r="A1008" t="str">
            <v>34.04.02</v>
          </cell>
          <cell r="B1008" t="str">
            <v>VIG.44H SEM. DIURNO                                                            </v>
          </cell>
          <cell r="C1008" t="str">
            <v>postoxdia</v>
          </cell>
          <cell r="D1008">
            <v>188.41</v>
          </cell>
        </row>
        <row r="1009">
          <cell r="A1009" t="str">
            <v>34.04.04</v>
          </cell>
          <cell r="B1009" t="str">
            <v>VIG.12H DIURNO DE SEGUNDA A DOMINGO                                            </v>
          </cell>
          <cell r="C1009" t="str">
            <v>postoxdia</v>
          </cell>
          <cell r="D1009">
            <v>248.93</v>
          </cell>
        </row>
        <row r="1010">
          <cell r="A1010" t="str">
            <v>34.04.06</v>
          </cell>
          <cell r="B1010" t="str">
            <v>VIG.12H NOTURNO DE SEGUNDA A DOMINGO                                           </v>
          </cell>
          <cell r="C1010" t="str">
            <v>postoxdia</v>
          </cell>
          <cell r="D1010">
            <v>283.72</v>
          </cell>
        </row>
        <row r="1011">
          <cell r="A1011" t="str">
            <v>34.05.02</v>
          </cell>
          <cell r="B1011" t="str">
            <v>PORT.44H SEM.DIURNO DE SEG./SEXTA-FEIRA                                        </v>
          </cell>
          <cell r="C1011" t="str">
            <v>postoxdia</v>
          </cell>
          <cell r="D1011">
            <v>127.32</v>
          </cell>
        </row>
        <row r="1012">
          <cell r="A1012" t="str">
            <v>34.05.04</v>
          </cell>
          <cell r="B1012" t="str">
            <v>PORT.12H DIARIAS DIURNO DE SEG./SEXTA-FEIRA                                    </v>
          </cell>
          <cell r="C1012" t="str">
            <v>postoxdia</v>
          </cell>
          <cell r="D1012">
            <v>163.02</v>
          </cell>
        </row>
        <row r="1013">
          <cell r="A1013" t="str">
            <v>34.05.06</v>
          </cell>
          <cell r="B1013" t="str">
            <v>PORT.8H DIURNO DE SEGUNDA A DOMINGO                                            </v>
          </cell>
          <cell r="C1013" t="str">
            <v>postoxdia</v>
          </cell>
          <cell r="D1013">
            <v>121.36</v>
          </cell>
        </row>
        <row r="1014">
          <cell r="A1014" t="str">
            <v>34.05.08</v>
          </cell>
          <cell r="B1014" t="str">
            <v>PORT.24 DIUTURNO DE SEGUNDA A DOMINGO                                          </v>
          </cell>
          <cell r="C1014" t="str">
            <v>postoxdia</v>
          </cell>
          <cell r="D1014">
            <v>359.59</v>
          </cell>
        </row>
        <row r="1015">
          <cell r="A1015" t="str">
            <v>34.07.01.01</v>
          </cell>
          <cell r="B1015" t="str">
            <v>MEDICO SUPERVISOR                                                              </v>
          </cell>
          <cell r="C1015" t="str">
            <v>hora</v>
          </cell>
          <cell r="D1015">
            <v>170.13</v>
          </cell>
        </row>
        <row r="1016">
          <cell r="A1016" t="str">
            <v>34.07.01.02</v>
          </cell>
          <cell r="B1016" t="str">
            <v>PARAMEDICO                                                                     </v>
          </cell>
          <cell r="C1016" t="str">
            <v>hora</v>
          </cell>
          <cell r="D1016">
            <v>32.93</v>
          </cell>
        </row>
        <row r="1017">
          <cell r="A1017" t="str">
            <v>34.07.01.03</v>
          </cell>
          <cell r="B1017" t="str">
            <v>ATENDENTE DE PRIMEIROS SOCORROS                                                </v>
          </cell>
          <cell r="C1017" t="str">
            <v>hora</v>
          </cell>
          <cell r="D1017">
            <v>18.38</v>
          </cell>
        </row>
        <row r="1018">
          <cell r="A1018" t="str">
            <v>34.07.01.04</v>
          </cell>
          <cell r="B1018" t="str">
            <v>AUX.ATENDENTE DE PRIMEIROS SOCORROS                                            </v>
          </cell>
          <cell r="C1018" t="str">
            <v>hora</v>
          </cell>
          <cell r="D1018">
            <v>21.81</v>
          </cell>
        </row>
        <row r="1019">
          <cell r="A1019" t="str">
            <v>34.07.01.05</v>
          </cell>
          <cell r="B1019" t="str">
            <v>MOTORISTA AMBULANCIA                                                           </v>
          </cell>
          <cell r="C1019" t="str">
            <v>hora</v>
          </cell>
          <cell r="D1019">
            <v>19.63</v>
          </cell>
        </row>
        <row r="1020">
          <cell r="A1020" t="str">
            <v>34.07.01.06</v>
          </cell>
          <cell r="B1020" t="str">
            <v>OPERADOR DE GUINCHO                                                            </v>
          </cell>
          <cell r="C1020" t="str">
            <v>hora</v>
          </cell>
          <cell r="D1020">
            <v>20</v>
          </cell>
        </row>
        <row r="1021">
          <cell r="A1021" t="str">
            <v>34.08.27.01</v>
          </cell>
          <cell r="B1021" t="str">
            <v>ESTUDO HIDROLOGICO E APROV. DO DAEE                                            </v>
          </cell>
          <cell r="C1021" t="str">
            <v>un</v>
          </cell>
          <cell r="D1021">
            <v>13196.75</v>
          </cell>
        </row>
        <row r="1022">
          <cell r="A1022" t="str">
            <v>34.08.27.02</v>
          </cell>
          <cell r="B1022" t="str">
            <v>ESTUDO, REG. AMBIENTAL E APROV. DEPRN                                          </v>
          </cell>
          <cell r="C1022" t="str">
            <v>un</v>
          </cell>
          <cell r="D1022">
            <v>8322.4</v>
          </cell>
        </row>
        <row r="1023">
          <cell r="A1023" t="str">
            <v>34.08.27.03</v>
          </cell>
          <cell r="B1023" t="str">
            <v>ELABORACAO DE EVI E APROVACAO DE IMPLANTACAO DO EMPREENDIMENTO NO DAEE.        </v>
          </cell>
          <cell r="C1023" t="str">
            <v>un</v>
          </cell>
          <cell r="D1023">
            <v>7018.07</v>
          </cell>
        </row>
        <row r="1024">
          <cell r="A1024" t="str">
            <v>34.08.27.04</v>
          </cell>
          <cell r="B1024" t="str">
            <v>DIREITO DE USO DO RECURSO HIDRICO EM TRAVESSIAS / DAEE                         </v>
          </cell>
          <cell r="C1024" t="str">
            <v>un</v>
          </cell>
          <cell r="D1024">
            <v>288.98</v>
          </cell>
        </row>
        <row r="1025">
          <cell r="A1025" t="str">
            <v>34.09.01</v>
          </cell>
          <cell r="B1025" t="str">
            <v>EQUIPE DE MERGULHO COM FILMAGEM                                                </v>
          </cell>
          <cell r="C1025" t="str">
            <v>equipe.dia</v>
          </cell>
          <cell r="D1025">
            <v>2536.94</v>
          </cell>
        </row>
        <row r="1026">
          <cell r="A1026" t="str">
            <v>34.09.02</v>
          </cell>
          <cell r="B1026" t="str">
            <v>EQUIPE DE MERGULHO SEM FILMAGEM                                                </v>
          </cell>
          <cell r="C1026" t="str">
            <v>equipe.dia</v>
          </cell>
          <cell r="D1026">
            <v>1353.04</v>
          </cell>
        </row>
        <row r="1027">
          <cell r="A1027" t="str">
            <v>35.03.01</v>
          </cell>
          <cell r="B1027" t="str">
            <v>ADVOGADO JUNIOR                                                                </v>
          </cell>
          <cell r="C1027" t="str">
            <v>hora</v>
          </cell>
          <cell r="D1027">
            <v>65.17</v>
          </cell>
        </row>
        <row r="1028">
          <cell r="A1028" t="str">
            <v>35.03.02</v>
          </cell>
          <cell r="B1028" t="str">
            <v>ADVOGADO PLENO                                                                 </v>
          </cell>
          <cell r="C1028" t="str">
            <v>hora</v>
          </cell>
          <cell r="D1028">
            <v>100.71</v>
          </cell>
        </row>
        <row r="1029">
          <cell r="A1029" t="str">
            <v>35.03.03</v>
          </cell>
          <cell r="B1029" t="str">
            <v>ADVOGADO SENIOR                                                                </v>
          </cell>
          <cell r="C1029" t="str">
            <v>hora</v>
          </cell>
          <cell r="D1029">
            <v>178.07</v>
          </cell>
        </row>
        <row r="1030">
          <cell r="A1030" t="str">
            <v>35.03.04</v>
          </cell>
          <cell r="B1030" t="str">
            <v>ANALISTA DE SISTEMA JUNIOR                                                     </v>
          </cell>
          <cell r="C1030" t="str">
            <v>hora</v>
          </cell>
          <cell r="D1030">
            <v>66.01</v>
          </cell>
        </row>
        <row r="1031">
          <cell r="A1031" t="str">
            <v>35.03.05</v>
          </cell>
          <cell r="B1031" t="str">
            <v>ANALISTA DE SISTEMA PLENO                                                      </v>
          </cell>
          <cell r="C1031" t="str">
            <v>hora</v>
          </cell>
          <cell r="D1031">
            <v>97.24</v>
          </cell>
        </row>
        <row r="1032">
          <cell r="A1032" t="str">
            <v>35.03.06</v>
          </cell>
          <cell r="B1032" t="str">
            <v>ANALISTA DE SISTEMA SENIOR                                                     </v>
          </cell>
          <cell r="C1032" t="str">
            <v>hora</v>
          </cell>
          <cell r="D1032">
            <v>134.72</v>
          </cell>
        </row>
        <row r="1033">
          <cell r="A1033" t="str">
            <v>35.03.07</v>
          </cell>
          <cell r="B1033" t="str">
            <v>ARQUITETO JUNIOR                                                               </v>
          </cell>
          <cell r="C1033" t="str">
            <v>hora</v>
          </cell>
          <cell r="D1033">
            <v>95.64</v>
          </cell>
        </row>
        <row r="1034">
          <cell r="A1034" t="str">
            <v>35.03.08</v>
          </cell>
          <cell r="B1034" t="str">
            <v>ARQUITETO PLENO                                                                </v>
          </cell>
          <cell r="C1034" t="str">
            <v>hora</v>
          </cell>
          <cell r="D1034">
            <v>101.81</v>
          </cell>
        </row>
        <row r="1035">
          <cell r="A1035" t="str">
            <v>35.03.09</v>
          </cell>
          <cell r="B1035" t="str">
            <v>ARQUITETO SENIOR                                                               </v>
          </cell>
          <cell r="C1035" t="str">
            <v>hora</v>
          </cell>
          <cell r="D1035">
            <v>182.53</v>
          </cell>
        </row>
        <row r="1036">
          <cell r="A1036" t="str">
            <v>35.03.10</v>
          </cell>
          <cell r="B1036" t="str">
            <v>AUXILIAR DE ESCRITORIO                                                         </v>
          </cell>
          <cell r="C1036" t="str">
            <v>hora</v>
          </cell>
          <cell r="D1036">
            <v>20.62</v>
          </cell>
        </row>
        <row r="1037">
          <cell r="A1037" t="str">
            <v>35.03.11</v>
          </cell>
          <cell r="B1037" t="str">
            <v>AUXILIAR DE LABORATORIO                                                        </v>
          </cell>
          <cell r="C1037" t="str">
            <v>hora</v>
          </cell>
          <cell r="D1037">
            <v>21.29</v>
          </cell>
        </row>
        <row r="1038">
          <cell r="A1038" t="str">
            <v>35.03.12</v>
          </cell>
          <cell r="B1038" t="str">
            <v>AUXILIAR DE TOPOGRAFIA                                                         </v>
          </cell>
          <cell r="C1038" t="str">
            <v>hora</v>
          </cell>
          <cell r="D1038">
            <v>21.87</v>
          </cell>
        </row>
        <row r="1039">
          <cell r="A1039" t="str">
            <v>35.03.13</v>
          </cell>
          <cell r="B1039" t="str">
            <v>AUXILIAR TECNICO                                                               </v>
          </cell>
          <cell r="C1039" t="str">
            <v>hora</v>
          </cell>
          <cell r="D1039">
            <v>33.57</v>
          </cell>
        </row>
        <row r="1040">
          <cell r="A1040" t="str">
            <v>35.03.14</v>
          </cell>
          <cell r="B1040" t="str">
            <v>CHEFE DE ESCRITORIO                                                            </v>
          </cell>
          <cell r="C1040" t="str">
            <v>hora</v>
          </cell>
          <cell r="D1040">
            <v>77.1</v>
          </cell>
        </row>
        <row r="1041">
          <cell r="A1041" t="str">
            <v>35.03.15</v>
          </cell>
          <cell r="B1041" t="str">
            <v>CONSULTOR                                                                      </v>
          </cell>
          <cell r="C1041" t="str">
            <v>hora</v>
          </cell>
          <cell r="D1041">
            <v>463.26</v>
          </cell>
        </row>
        <row r="1042">
          <cell r="A1042" t="str">
            <v>35.03.16</v>
          </cell>
          <cell r="B1042" t="str">
            <v>CONSULTOR B                                                                    </v>
          </cell>
          <cell r="C1042" t="str">
            <v>hora</v>
          </cell>
          <cell r="D1042">
            <v>273.97</v>
          </cell>
        </row>
        <row r="1043">
          <cell r="A1043" t="str">
            <v>35.03.17</v>
          </cell>
          <cell r="B1043" t="str">
            <v>CONSULTOR C                                                                    </v>
          </cell>
          <cell r="C1043" t="str">
            <v>hora</v>
          </cell>
          <cell r="D1043">
            <v>230.35</v>
          </cell>
        </row>
        <row r="1044">
          <cell r="A1044" t="str">
            <v>35.03.18</v>
          </cell>
          <cell r="B1044" t="str">
            <v>CONSULTOR INTERNACIONAL                                                        </v>
          </cell>
          <cell r="C1044" t="str">
            <v>hora</v>
          </cell>
          <cell r="D1044">
            <v>463.26</v>
          </cell>
        </row>
        <row r="1045">
          <cell r="A1045" t="str">
            <v>35.03.19</v>
          </cell>
          <cell r="B1045" t="str">
            <v>CONSULTOR JURIDICO                                                             </v>
          </cell>
          <cell r="C1045" t="str">
            <v>hora</v>
          </cell>
          <cell r="D1045">
            <v>463.26</v>
          </cell>
        </row>
        <row r="1046">
          <cell r="A1046" t="str">
            <v>35.03.20</v>
          </cell>
          <cell r="B1046" t="str">
            <v>COORDENADOR                                                                    </v>
          </cell>
          <cell r="C1046" t="str">
            <v>hora</v>
          </cell>
          <cell r="D1046">
            <v>347.06</v>
          </cell>
        </row>
        <row r="1047">
          <cell r="A1047" t="str">
            <v>35.03.21</v>
          </cell>
          <cell r="B1047" t="str">
            <v>CADISTA                                                                        </v>
          </cell>
          <cell r="C1047" t="str">
            <v>hora</v>
          </cell>
          <cell r="D1047">
            <v>42.51</v>
          </cell>
        </row>
        <row r="1048">
          <cell r="A1048" t="str">
            <v>35.03.23</v>
          </cell>
          <cell r="B1048" t="str">
            <v>CADISTA / CALCULISTA I                                                         </v>
          </cell>
          <cell r="C1048" t="str">
            <v>hora</v>
          </cell>
          <cell r="D1048">
            <v>39.48</v>
          </cell>
        </row>
        <row r="1049">
          <cell r="A1049" t="str">
            <v>35.03.24</v>
          </cell>
          <cell r="B1049" t="str">
            <v>CADISTA / CALCULISTA II                                                        </v>
          </cell>
          <cell r="C1049" t="str">
            <v>hora</v>
          </cell>
          <cell r="D1049">
            <v>45.12</v>
          </cell>
        </row>
        <row r="1050">
          <cell r="A1050" t="str">
            <v>35.03.25</v>
          </cell>
          <cell r="B1050" t="str">
            <v>CADISTA / CALCULISTA III                                                       </v>
          </cell>
          <cell r="C1050" t="str">
            <v>hora</v>
          </cell>
          <cell r="D1050">
            <v>58.13</v>
          </cell>
        </row>
        <row r="1051">
          <cell r="A1051" t="str">
            <v>35.03.26</v>
          </cell>
          <cell r="B1051" t="str">
            <v>DIGITADOR                                                                      </v>
          </cell>
          <cell r="C1051" t="str">
            <v>hora</v>
          </cell>
          <cell r="D1051">
            <v>18.1</v>
          </cell>
        </row>
        <row r="1052">
          <cell r="A1052" t="str">
            <v>35.03.27</v>
          </cell>
          <cell r="B1052" t="str">
            <v>ECONOMISTA JUNIOR                                                              </v>
          </cell>
          <cell r="C1052" t="str">
            <v>hora</v>
          </cell>
          <cell r="D1052">
            <v>65.32</v>
          </cell>
        </row>
        <row r="1053">
          <cell r="A1053" t="str">
            <v>35.03.28</v>
          </cell>
          <cell r="B1053" t="str">
            <v>ECONOMISTA PLENO                                                               </v>
          </cell>
          <cell r="C1053" t="str">
            <v>hora</v>
          </cell>
          <cell r="D1053">
            <v>112.88</v>
          </cell>
        </row>
        <row r="1054">
          <cell r="A1054" t="str">
            <v>35.03.29</v>
          </cell>
          <cell r="B1054" t="str">
            <v>ECONOMISTA SENIOR                                                              </v>
          </cell>
          <cell r="C1054" t="str">
            <v>hora</v>
          </cell>
          <cell r="D1054">
            <v>137.51</v>
          </cell>
        </row>
        <row r="1055">
          <cell r="A1055" t="str">
            <v>35.03.30</v>
          </cell>
          <cell r="B1055" t="str">
            <v>ENGENHEIRO JUNIOR                                                              </v>
          </cell>
          <cell r="C1055" t="str">
            <v>hora</v>
          </cell>
          <cell r="D1055">
            <v>115.05</v>
          </cell>
        </row>
        <row r="1056">
          <cell r="A1056" t="str">
            <v>35.03.31</v>
          </cell>
          <cell r="B1056" t="str">
            <v>ENGENHEIRO PLENO                                                               </v>
          </cell>
          <cell r="C1056" t="str">
            <v>hora</v>
          </cell>
          <cell r="D1056">
            <v>143.42</v>
          </cell>
        </row>
        <row r="1057">
          <cell r="A1057" t="str">
            <v>35.03.32</v>
          </cell>
          <cell r="B1057" t="str">
            <v>ENGENHEIRO SENIOR                                                              </v>
          </cell>
          <cell r="C1057" t="str">
            <v>hora</v>
          </cell>
          <cell r="D1057">
            <v>198.21</v>
          </cell>
        </row>
        <row r="1058">
          <cell r="A1058" t="str">
            <v>35.03.33</v>
          </cell>
          <cell r="B1058" t="str">
            <v>ESPECIALISTA EM TREINAMENTO PLENO                                              </v>
          </cell>
          <cell r="C1058" t="str">
            <v>hora</v>
          </cell>
          <cell r="D1058">
            <v>94.37</v>
          </cell>
        </row>
        <row r="1059">
          <cell r="A1059" t="str">
            <v>35.03.34</v>
          </cell>
          <cell r="B1059" t="str">
            <v>ESPECIALISTA EM TREINAMENTO SENIOR                                             </v>
          </cell>
          <cell r="C1059" t="str">
            <v>hora</v>
          </cell>
          <cell r="D1059">
            <v>139.55</v>
          </cell>
        </row>
        <row r="1060">
          <cell r="A1060" t="str">
            <v>35.03.35</v>
          </cell>
          <cell r="B1060" t="str">
            <v>FISCAL DE OBRAS                                                                </v>
          </cell>
          <cell r="C1060" t="str">
            <v>hora</v>
          </cell>
          <cell r="D1060">
            <v>45.97</v>
          </cell>
        </row>
        <row r="1061">
          <cell r="A1061" t="str">
            <v>35.03.36</v>
          </cell>
          <cell r="B1061" t="str">
            <v>GEOLOGO JUNIOR                                                                 </v>
          </cell>
          <cell r="C1061" t="str">
            <v>hora</v>
          </cell>
          <cell r="D1061">
            <v>99.75</v>
          </cell>
        </row>
        <row r="1062">
          <cell r="A1062" t="str">
            <v>35.03.37</v>
          </cell>
          <cell r="B1062" t="str">
            <v>GEOLOGO PLENO                                                                  </v>
          </cell>
          <cell r="C1062" t="str">
            <v>hora</v>
          </cell>
          <cell r="D1062">
            <v>143.96</v>
          </cell>
        </row>
        <row r="1063">
          <cell r="A1063" t="str">
            <v>35.03.38</v>
          </cell>
          <cell r="B1063" t="str">
            <v>GEOLOGO SENIOR                                                                 </v>
          </cell>
          <cell r="C1063" t="str">
            <v>hora</v>
          </cell>
          <cell r="D1063">
            <v>179.76</v>
          </cell>
        </row>
        <row r="1064">
          <cell r="A1064" t="str">
            <v>35.03.39</v>
          </cell>
          <cell r="B1064" t="str">
            <v>LABORATORISTA                                                                  </v>
          </cell>
          <cell r="C1064" t="str">
            <v>hora</v>
          </cell>
          <cell r="D1064">
            <v>51.18</v>
          </cell>
        </row>
        <row r="1065">
          <cell r="A1065" t="str">
            <v>35.03.40</v>
          </cell>
          <cell r="B1065" t="str">
            <v>MENSAGEIRO                                                                     </v>
          </cell>
          <cell r="C1065" t="str">
            <v>hora</v>
          </cell>
          <cell r="D1065">
            <v>17.65</v>
          </cell>
        </row>
        <row r="1066">
          <cell r="A1066" t="str">
            <v>35.03.41</v>
          </cell>
          <cell r="B1066" t="str">
            <v>MOTORISTA                                                                      </v>
          </cell>
          <cell r="C1066" t="str">
            <v>hora</v>
          </cell>
          <cell r="D1066">
            <v>25.89</v>
          </cell>
        </row>
        <row r="1067">
          <cell r="A1067" t="str">
            <v>35.03.42</v>
          </cell>
          <cell r="B1067" t="str">
            <v>NIVELADOR                                                                      </v>
          </cell>
          <cell r="C1067" t="str">
            <v>hora</v>
          </cell>
          <cell r="D1067">
            <v>31.01</v>
          </cell>
        </row>
        <row r="1068">
          <cell r="A1068" t="str">
            <v>35.03.43</v>
          </cell>
          <cell r="B1068" t="str">
            <v>PROGRAMADOR DE COMPUTADOR JUNIOR                                               </v>
          </cell>
          <cell r="C1068" t="str">
            <v>hora</v>
          </cell>
          <cell r="D1068">
            <v>49.13</v>
          </cell>
        </row>
        <row r="1069">
          <cell r="A1069" t="str">
            <v>35.03.44</v>
          </cell>
          <cell r="B1069" t="str">
            <v>PROGRAMADOR DE COMPUTADOR PLENO                                                </v>
          </cell>
          <cell r="C1069" t="str">
            <v>hora</v>
          </cell>
          <cell r="D1069">
            <v>59.08</v>
          </cell>
        </row>
        <row r="1070">
          <cell r="A1070" t="str">
            <v>35.03.45</v>
          </cell>
          <cell r="B1070" t="str">
            <v>PROGRAMADOR DE COMPUTADOR SENIOR                                               </v>
          </cell>
          <cell r="C1070" t="str">
            <v>hora</v>
          </cell>
          <cell r="D1070">
            <v>98.19</v>
          </cell>
        </row>
        <row r="1071">
          <cell r="A1071" t="str">
            <v>35.03.46</v>
          </cell>
          <cell r="B1071" t="str">
            <v>PROJETISTA A / ASSISTENTE TECNICO I                                            </v>
          </cell>
          <cell r="C1071" t="str">
            <v>hora</v>
          </cell>
          <cell r="D1071">
            <v>75.98</v>
          </cell>
        </row>
        <row r="1072">
          <cell r="A1072" t="str">
            <v>35.03.47</v>
          </cell>
          <cell r="B1072" t="str">
            <v>PROJETISTA B / ASSISTENTE TECNICO II                                           </v>
          </cell>
          <cell r="C1072" t="str">
            <v>hora</v>
          </cell>
          <cell r="D1072">
            <v>107.04</v>
          </cell>
        </row>
        <row r="1073">
          <cell r="A1073" t="str">
            <v>35.03.48</v>
          </cell>
          <cell r="B1073" t="str">
            <v>PROJETISTA C / ASSISTENTE TECNICO III                                          </v>
          </cell>
          <cell r="C1073" t="str">
            <v>hora</v>
          </cell>
          <cell r="D1073">
            <v>189.19</v>
          </cell>
        </row>
        <row r="1074">
          <cell r="A1074" t="str">
            <v>35.03.50</v>
          </cell>
          <cell r="B1074" t="str">
            <v>SECRETARIA                                                                     </v>
          </cell>
          <cell r="C1074" t="str">
            <v>hora</v>
          </cell>
          <cell r="D1074">
            <v>48.92</v>
          </cell>
        </row>
        <row r="1075">
          <cell r="A1075" t="str">
            <v>35.03.51</v>
          </cell>
          <cell r="B1075" t="str">
            <v>TOPOGRAFO                                                                      </v>
          </cell>
          <cell r="C1075" t="str">
            <v>hora</v>
          </cell>
          <cell r="D1075">
            <v>82.64</v>
          </cell>
        </row>
        <row r="1076">
          <cell r="A1076" t="str">
            <v>35.04.01</v>
          </cell>
          <cell r="B1076" t="str">
            <v>ADVOGADO JUNIOR TEMPORARIO                                                     </v>
          </cell>
          <cell r="C1076" t="str">
            <v>hora</v>
          </cell>
          <cell r="D1076">
            <v>39.23</v>
          </cell>
        </row>
        <row r="1077">
          <cell r="A1077" t="str">
            <v>35.04.02</v>
          </cell>
          <cell r="B1077" t="str">
            <v>ADVOGADO PLENO TEMPORARIO                                                      </v>
          </cell>
          <cell r="C1077" t="str">
            <v>hora</v>
          </cell>
          <cell r="D1077">
            <v>60.62</v>
          </cell>
        </row>
        <row r="1078">
          <cell r="A1078" t="str">
            <v>35.04.03</v>
          </cell>
          <cell r="B1078" t="str">
            <v>ADVOGADO SENIOR TEMPORARIO                                                     </v>
          </cell>
          <cell r="C1078" t="str">
            <v>hora</v>
          </cell>
          <cell r="D1078">
            <v>107.18</v>
          </cell>
        </row>
        <row r="1079">
          <cell r="A1079" t="str">
            <v>35.04.04</v>
          </cell>
          <cell r="B1079" t="str">
            <v>ANALISTA DE SISTEMA JUNIOR TEMPORARIO                                          </v>
          </cell>
          <cell r="C1079" t="str">
            <v>hora</v>
          </cell>
          <cell r="D1079">
            <v>39.73</v>
          </cell>
        </row>
        <row r="1080">
          <cell r="A1080" t="str">
            <v>35.04.05</v>
          </cell>
          <cell r="B1080" t="str">
            <v>ANALISTA DE SISTEMA PLENO TEMPORARIO                                           </v>
          </cell>
          <cell r="C1080" t="str">
            <v>hora</v>
          </cell>
          <cell r="D1080">
            <v>58.53</v>
          </cell>
        </row>
        <row r="1081">
          <cell r="A1081" t="str">
            <v>35.04.06</v>
          </cell>
          <cell r="B1081" t="str">
            <v>ANALISTA DE SISTEMA SENIOR TEMPORARIO                                          </v>
          </cell>
          <cell r="C1081" t="str">
            <v>hora</v>
          </cell>
          <cell r="D1081">
            <v>81.09</v>
          </cell>
        </row>
        <row r="1082">
          <cell r="A1082" t="str">
            <v>35.04.07</v>
          </cell>
          <cell r="B1082" t="str">
            <v>ARQUITETO JUNIOR TEMPORARIO                                                    </v>
          </cell>
          <cell r="C1082" t="str">
            <v>hora</v>
          </cell>
          <cell r="D1082">
            <v>57.57</v>
          </cell>
        </row>
        <row r="1083">
          <cell r="A1083" t="str">
            <v>35.04.08</v>
          </cell>
          <cell r="B1083" t="str">
            <v>ARQUITETO PLENO TEMPORARIO                                                     </v>
          </cell>
          <cell r="C1083" t="str">
            <v>hora</v>
          </cell>
          <cell r="D1083">
            <v>61.28</v>
          </cell>
        </row>
        <row r="1084">
          <cell r="A1084" t="str">
            <v>35.04.09</v>
          </cell>
          <cell r="B1084" t="str">
            <v>ARQUITETO SENIOR TEMPORARIO                                                    </v>
          </cell>
          <cell r="C1084" t="str">
            <v>hora</v>
          </cell>
          <cell r="D1084">
            <v>109.86</v>
          </cell>
        </row>
        <row r="1085">
          <cell r="A1085" t="str">
            <v>35.04.10</v>
          </cell>
          <cell r="B1085" t="str">
            <v>AUXILIAR DE ESCRITORIO TEMPORARIO                                              </v>
          </cell>
          <cell r="C1085" t="str">
            <v>hora</v>
          </cell>
          <cell r="D1085">
            <v>13.38</v>
          </cell>
        </row>
        <row r="1086">
          <cell r="A1086" t="str">
            <v>35.04.11</v>
          </cell>
          <cell r="B1086" t="str">
            <v>AUXILIAR DE LABORATORIO TEMPORARIO                                             </v>
          </cell>
          <cell r="C1086" t="str">
            <v>hora</v>
          </cell>
          <cell r="D1086">
            <v>12.82</v>
          </cell>
        </row>
        <row r="1087">
          <cell r="A1087" t="str">
            <v>35.04.12</v>
          </cell>
          <cell r="B1087" t="str">
            <v>AUXILIAR DE TOPOGRAFIA TEMPORARIO                                              </v>
          </cell>
          <cell r="C1087" t="str">
            <v>hora</v>
          </cell>
          <cell r="D1087">
            <v>13.16</v>
          </cell>
        </row>
        <row r="1088">
          <cell r="A1088" t="str">
            <v>35.04.13</v>
          </cell>
          <cell r="B1088" t="str">
            <v>AUXILIAR TECNICO TEMPORARIO                                                    </v>
          </cell>
          <cell r="C1088" t="str">
            <v>hora</v>
          </cell>
          <cell r="D1088">
            <v>20.21</v>
          </cell>
        </row>
        <row r="1089">
          <cell r="A1089" t="str">
            <v>35.04.14</v>
          </cell>
          <cell r="B1089" t="str">
            <v>CHEFE DE ESCRITORIO TEMPORARIO                                                 </v>
          </cell>
          <cell r="C1089" t="str">
            <v>hora</v>
          </cell>
          <cell r="D1089">
            <v>46.41</v>
          </cell>
        </row>
        <row r="1090">
          <cell r="A1090" t="str">
            <v>35.04.15</v>
          </cell>
          <cell r="B1090" t="str">
            <v>CONSULTOR TEMPORARIO                                                           </v>
          </cell>
          <cell r="C1090" t="str">
            <v>hora</v>
          </cell>
          <cell r="D1090">
            <v>278.83</v>
          </cell>
        </row>
        <row r="1091">
          <cell r="A1091" t="str">
            <v>35.04.16</v>
          </cell>
          <cell r="B1091" t="str">
            <v>CONSULTOR B TEMPORARIO                                                         </v>
          </cell>
          <cell r="C1091" t="str">
            <v>hora</v>
          </cell>
          <cell r="D1091">
            <v>164.9</v>
          </cell>
        </row>
        <row r="1092">
          <cell r="A1092" t="str">
            <v>35.04.17</v>
          </cell>
          <cell r="B1092" t="str">
            <v>CONSULTO C TEMPORARIO                                                          </v>
          </cell>
          <cell r="C1092" t="str">
            <v>hora</v>
          </cell>
          <cell r="D1092">
            <v>138.65</v>
          </cell>
        </row>
        <row r="1093">
          <cell r="A1093" t="str">
            <v>35.04.18</v>
          </cell>
          <cell r="B1093" t="str">
            <v>CONSULTOR INTERNACIONAL TEMPORARIO                                             </v>
          </cell>
          <cell r="C1093" t="str">
            <v>hora</v>
          </cell>
          <cell r="D1093">
            <v>278.83</v>
          </cell>
        </row>
        <row r="1094">
          <cell r="A1094" t="str">
            <v>35.04.19</v>
          </cell>
          <cell r="B1094" t="str">
            <v>CONSULTOR JURIDICO TEMPORARIO                                                  </v>
          </cell>
          <cell r="C1094" t="str">
            <v>hora</v>
          </cell>
          <cell r="D1094">
            <v>278.83</v>
          </cell>
        </row>
        <row r="1095">
          <cell r="A1095" t="str">
            <v>35.04.20</v>
          </cell>
          <cell r="B1095" t="str">
            <v>COORDENADOR TEMPORARIO                                                         </v>
          </cell>
          <cell r="C1095" t="str">
            <v>hora</v>
          </cell>
          <cell r="D1095">
            <v>208.89</v>
          </cell>
        </row>
        <row r="1096">
          <cell r="A1096" t="str">
            <v>35.04.21</v>
          </cell>
          <cell r="B1096" t="str">
            <v>CADISTA TEMPORARIO                                                             </v>
          </cell>
          <cell r="C1096" t="str">
            <v>hora</v>
          </cell>
          <cell r="D1096">
            <v>25.59</v>
          </cell>
        </row>
        <row r="1097">
          <cell r="A1097" t="str">
            <v>35.04.23</v>
          </cell>
          <cell r="B1097" t="str">
            <v>CADISTA / CALCULISTA I TEMPORARIO                                              </v>
          </cell>
          <cell r="C1097" t="str">
            <v>hora</v>
          </cell>
          <cell r="D1097">
            <v>23.76</v>
          </cell>
        </row>
        <row r="1098">
          <cell r="A1098" t="str">
            <v>35.04.24</v>
          </cell>
          <cell r="B1098" t="str">
            <v>CADISTA / CALCULISTA II TEMPORARIO                                             </v>
          </cell>
          <cell r="C1098" t="str">
            <v>hora</v>
          </cell>
          <cell r="D1098">
            <v>27.16</v>
          </cell>
        </row>
        <row r="1099">
          <cell r="A1099" t="str">
            <v>35.04.25</v>
          </cell>
          <cell r="B1099" t="str">
            <v>CADISTA / CALCULISTA III TEMPORARIO                                            </v>
          </cell>
          <cell r="C1099" t="str">
            <v>hora</v>
          </cell>
          <cell r="D1099">
            <v>34.99</v>
          </cell>
        </row>
        <row r="1100">
          <cell r="A1100" t="str">
            <v>35.04.26</v>
          </cell>
          <cell r="B1100" t="str">
            <v>DIGITADOR TEMPORARIO                                                           </v>
          </cell>
          <cell r="C1100" t="str">
            <v>hora</v>
          </cell>
          <cell r="D1100">
            <v>10.89</v>
          </cell>
        </row>
        <row r="1101">
          <cell r="A1101" t="str">
            <v>35.04.27</v>
          </cell>
          <cell r="B1101" t="str">
            <v>ECONOMISTA JUNIOR TEMPORARIO                                                   </v>
          </cell>
          <cell r="C1101" t="str">
            <v>hora</v>
          </cell>
          <cell r="D1101">
            <v>39.31</v>
          </cell>
        </row>
        <row r="1102">
          <cell r="A1102" t="str">
            <v>35.04.28</v>
          </cell>
          <cell r="B1102" t="str">
            <v>ECONOMISTA PLENO TEMPORARIO                                                    </v>
          </cell>
          <cell r="C1102" t="str">
            <v>hora</v>
          </cell>
          <cell r="D1102">
            <v>67.94</v>
          </cell>
        </row>
        <row r="1103">
          <cell r="A1103" t="str">
            <v>35.04.29</v>
          </cell>
          <cell r="B1103" t="str">
            <v>ECONOMISTA SENIOR TEMPORARIO                                                   </v>
          </cell>
          <cell r="C1103" t="str">
            <v>hora</v>
          </cell>
          <cell r="D1103">
            <v>82.76</v>
          </cell>
        </row>
        <row r="1104">
          <cell r="A1104" t="str">
            <v>35.04.30</v>
          </cell>
          <cell r="B1104" t="str">
            <v>ENGENHEIRO JUNIOR TEMPORARIO                                                   </v>
          </cell>
          <cell r="C1104" t="str">
            <v>hora</v>
          </cell>
          <cell r="D1104">
            <v>69.25</v>
          </cell>
        </row>
        <row r="1105">
          <cell r="A1105" t="str">
            <v>35.04.31</v>
          </cell>
          <cell r="B1105" t="str">
            <v>ENGENHEIRO PLENO TEMPORARIO                                                    </v>
          </cell>
          <cell r="C1105" t="str">
            <v>hora</v>
          </cell>
          <cell r="D1105">
            <v>86.32</v>
          </cell>
        </row>
        <row r="1106">
          <cell r="A1106" t="str">
            <v>35.04.32</v>
          </cell>
          <cell r="B1106" t="str">
            <v>ENGENHEIRO SENIOR TEMPORARIO                                                   </v>
          </cell>
          <cell r="C1106" t="str">
            <v>hora</v>
          </cell>
          <cell r="D1106">
            <v>119.3</v>
          </cell>
        </row>
        <row r="1107">
          <cell r="A1107" t="str">
            <v>35.04.33</v>
          </cell>
          <cell r="B1107" t="str">
            <v>ESPECIALISTA EM TREINAMENTO PLENO TEMPORARIO                                   </v>
          </cell>
          <cell r="C1107" t="str">
            <v>hora</v>
          </cell>
          <cell r="D1107">
            <v>56.8</v>
          </cell>
        </row>
        <row r="1108">
          <cell r="A1108" t="str">
            <v>35.04.34</v>
          </cell>
          <cell r="B1108" t="str">
            <v>ESPECIALISTA EM TREINAMENTO SENIOR TEMPORARIO                                  </v>
          </cell>
          <cell r="C1108" t="str">
            <v>hora</v>
          </cell>
          <cell r="D1108">
            <v>83.99</v>
          </cell>
        </row>
        <row r="1109">
          <cell r="A1109" t="str">
            <v>35.04.35</v>
          </cell>
          <cell r="B1109" t="str">
            <v>FISCAL DE OBRA TEMPORARIO                                                      </v>
          </cell>
          <cell r="C1109" t="str">
            <v>hora</v>
          </cell>
          <cell r="D1109">
            <v>27.67</v>
          </cell>
        </row>
        <row r="1110">
          <cell r="A1110" t="str">
            <v>35.04.36</v>
          </cell>
          <cell r="B1110" t="str">
            <v>GEOLOGO JUNIOR TEMPORARIO                                                      </v>
          </cell>
          <cell r="C1110" t="str">
            <v>hora</v>
          </cell>
          <cell r="D1110">
            <v>60.04</v>
          </cell>
        </row>
        <row r="1111">
          <cell r="A1111" t="str">
            <v>35.04.37</v>
          </cell>
          <cell r="B1111" t="str">
            <v>GEOLOGO PLENO TEMPORARIO                                                       </v>
          </cell>
          <cell r="C1111" t="str">
            <v>hora</v>
          </cell>
          <cell r="D1111">
            <v>86.65</v>
          </cell>
        </row>
        <row r="1112">
          <cell r="A1112" t="str">
            <v>35.04.38</v>
          </cell>
          <cell r="B1112" t="str">
            <v>GEOLOGO SENIOR TEMPORARIO                                                      </v>
          </cell>
          <cell r="C1112" t="str">
            <v>hora</v>
          </cell>
          <cell r="D1112">
            <v>108.2</v>
          </cell>
        </row>
        <row r="1113">
          <cell r="A1113" t="str">
            <v>35.04.39</v>
          </cell>
          <cell r="B1113" t="str">
            <v>LABORATORISTA TEMPORARIO                                                       </v>
          </cell>
          <cell r="C1113" t="str">
            <v>hora</v>
          </cell>
          <cell r="D1113">
            <v>30.8</v>
          </cell>
        </row>
        <row r="1114">
          <cell r="A1114" t="str">
            <v>35.04.40</v>
          </cell>
          <cell r="B1114" t="str">
            <v>MENSAGEIRO TEMPORARIO                                                          </v>
          </cell>
          <cell r="C1114" t="str">
            <v>hora</v>
          </cell>
          <cell r="D1114">
            <v>10.62</v>
          </cell>
        </row>
        <row r="1115">
          <cell r="A1115" t="str">
            <v>35.04.41</v>
          </cell>
          <cell r="B1115" t="str">
            <v>MOTORISTA TEMPORARIO                                                           </v>
          </cell>
          <cell r="C1115" t="str">
            <v>hora</v>
          </cell>
          <cell r="D1115">
            <v>15.58</v>
          </cell>
        </row>
        <row r="1116">
          <cell r="A1116" t="str">
            <v>35.04.42</v>
          </cell>
          <cell r="B1116" t="str">
            <v>NIVELADOR TEMPORARIO                                                           </v>
          </cell>
          <cell r="C1116" t="str">
            <v>hora</v>
          </cell>
          <cell r="D1116">
            <v>18.66</v>
          </cell>
        </row>
        <row r="1117">
          <cell r="A1117" t="str">
            <v>35.04.43</v>
          </cell>
          <cell r="B1117" t="str">
            <v>PROGRAMADOR DE COMPUTADOR JUNIOR TEMPORARIO                                    </v>
          </cell>
          <cell r="C1117" t="str">
            <v>hora</v>
          </cell>
          <cell r="D1117">
            <v>29.57</v>
          </cell>
        </row>
        <row r="1118">
          <cell r="A1118" t="str">
            <v>35.04.44</v>
          </cell>
          <cell r="B1118" t="str">
            <v>PROGRAMADOR DE COMPUTADOR PLENO TEMPORARIO                                     </v>
          </cell>
          <cell r="C1118" t="str">
            <v>hora</v>
          </cell>
          <cell r="D1118">
            <v>35.56</v>
          </cell>
        </row>
        <row r="1119">
          <cell r="A1119" t="str">
            <v>35.04.45</v>
          </cell>
          <cell r="B1119" t="str">
            <v>PROGRAMADOR DE COMPUTADOR SENIOR TEMPORARIO                                    </v>
          </cell>
          <cell r="C1119" t="str">
            <v>hora</v>
          </cell>
          <cell r="D1119">
            <v>59.1</v>
          </cell>
        </row>
        <row r="1120">
          <cell r="A1120" t="str">
            <v>35.04.46</v>
          </cell>
          <cell r="B1120" t="str">
            <v>PROJETISTA A / ASSISTENTE TECNICO I TEMPORARIO                                 </v>
          </cell>
          <cell r="C1120" t="str">
            <v>hora</v>
          </cell>
          <cell r="D1120">
            <v>45.73</v>
          </cell>
        </row>
        <row r="1121">
          <cell r="A1121" t="str">
            <v>35.04.47</v>
          </cell>
          <cell r="B1121" t="str">
            <v>PROJETISTA B / ASSISTENTE TECNICO II TEMPORARIO                                </v>
          </cell>
          <cell r="C1121" t="str">
            <v>hora</v>
          </cell>
          <cell r="D1121">
            <v>64.43</v>
          </cell>
        </row>
        <row r="1122">
          <cell r="A1122" t="str">
            <v>35.04.48</v>
          </cell>
          <cell r="B1122" t="str">
            <v>PROJETISTA C / ASSISTENTE TECNICO III TEMPORARIO                               </v>
          </cell>
          <cell r="C1122" t="str">
            <v>hora</v>
          </cell>
          <cell r="D1122">
            <v>113.87</v>
          </cell>
        </row>
        <row r="1123">
          <cell r="A1123" t="str">
            <v>35.04.50</v>
          </cell>
          <cell r="B1123" t="str">
            <v>SECRETARIA TEMPORARIO                                                          </v>
          </cell>
          <cell r="C1123" t="str">
            <v>hora</v>
          </cell>
          <cell r="D1123">
            <v>29.44</v>
          </cell>
        </row>
        <row r="1124">
          <cell r="A1124" t="str">
            <v>35.04.51</v>
          </cell>
          <cell r="B1124" t="str">
            <v>TOPOGRAFO TEMPORARIO                                                           </v>
          </cell>
          <cell r="C1124" t="str">
            <v>hora</v>
          </cell>
          <cell r="D1124">
            <v>49.74</v>
          </cell>
        </row>
        <row r="1125">
          <cell r="A1125" t="str">
            <v>37.01.01</v>
          </cell>
          <cell r="B1125" t="str">
            <v>REPARO TOTAL DE CERCA                                                          </v>
          </cell>
          <cell r="C1125" t="str">
            <v>m</v>
          </cell>
          <cell r="D1125">
            <v>29.18</v>
          </cell>
        </row>
        <row r="1126">
          <cell r="A1126" t="str">
            <v>37.01.02</v>
          </cell>
          <cell r="B1126" t="str">
            <v>REPARO PARCIAL DE CERCA - MOURAO                                               </v>
          </cell>
          <cell r="C1126" t="str">
            <v>m</v>
          </cell>
          <cell r="D1126">
            <v>22.64</v>
          </cell>
        </row>
        <row r="1127">
          <cell r="A1127" t="str">
            <v>37.01.03</v>
          </cell>
          <cell r="B1127" t="str">
            <v>REPARO PARCIAL DE CERCA-ARAME                                                  </v>
          </cell>
          <cell r="C1127" t="str">
            <v>m</v>
          </cell>
          <cell r="D1127">
            <v>3.36</v>
          </cell>
        </row>
        <row r="1128">
          <cell r="A1128" t="str">
            <v>37.01.04</v>
          </cell>
          <cell r="B1128" t="str">
            <v>LIMPEZA DE DRENAGEM DA PLATAFORMA                                              </v>
          </cell>
          <cell r="C1128" t="str">
            <v>m</v>
          </cell>
          <cell r="D1128">
            <v>0.96</v>
          </cell>
        </row>
        <row r="1129">
          <cell r="A1129" t="str">
            <v>37.01.05</v>
          </cell>
          <cell r="B1129" t="str">
            <v>LIMPEZA DE DRENAGEM FORA DA PLATAFORMA                                         </v>
          </cell>
          <cell r="C1129" t="str">
            <v>m</v>
          </cell>
          <cell r="D1129">
            <v>1.16</v>
          </cell>
        </row>
        <row r="1130">
          <cell r="A1130" t="str">
            <v>37.01.06</v>
          </cell>
          <cell r="B1130" t="str">
            <v>LIMPEZA DE BUEIROS DIAMETRO D&lt;=0,60M                                           </v>
          </cell>
          <cell r="C1130" t="str">
            <v>m</v>
          </cell>
          <cell r="D1130">
            <v>35.61</v>
          </cell>
        </row>
        <row r="1131">
          <cell r="A1131" t="str">
            <v>37.01.07</v>
          </cell>
          <cell r="B1131" t="str">
            <v>LIMPEZA DE BUEIROS DIAMETRO 0,6&lt;D&lt;=0,8M                                        </v>
          </cell>
          <cell r="C1131" t="str">
            <v>m</v>
          </cell>
          <cell r="D1131">
            <v>45.39</v>
          </cell>
        </row>
        <row r="1132">
          <cell r="A1132" t="str">
            <v>37.01.08</v>
          </cell>
          <cell r="B1132" t="str">
            <v>LIMPEZA DE BUEIROS DIAMETRO 0,8 &lt; D &lt;=1,0M                                     </v>
          </cell>
          <cell r="C1132" t="str">
            <v>m</v>
          </cell>
          <cell r="D1132">
            <v>47.4</v>
          </cell>
        </row>
        <row r="1133">
          <cell r="A1133" t="str">
            <v>37.01.09</v>
          </cell>
          <cell r="B1133" t="str">
            <v>LIMPEZA DE BUEIROS DIAMETRO 1,0&lt;D&lt;=1,20M                                       </v>
          </cell>
          <cell r="C1133" t="str">
            <v>m</v>
          </cell>
          <cell r="D1133">
            <v>50.6</v>
          </cell>
        </row>
        <row r="1134">
          <cell r="A1134" t="str">
            <v>37.01.10</v>
          </cell>
          <cell r="B1134" t="str">
            <v>LIMPEZA DE BUEIROS 1,20&lt;D&lt;=1,50M                                               </v>
          </cell>
          <cell r="C1134" t="str">
            <v>m</v>
          </cell>
          <cell r="D1134">
            <v>53.51</v>
          </cell>
        </row>
        <row r="1135">
          <cell r="A1135" t="str">
            <v>37.01.11</v>
          </cell>
          <cell r="B1135" t="str">
            <v>LIMPEZA DE GALERIA                                                             </v>
          </cell>
          <cell r="C1135" t="str">
            <v>m</v>
          </cell>
          <cell r="D1135">
            <v>47.35</v>
          </cell>
        </row>
        <row r="1136">
          <cell r="A1136" t="str">
            <v>37.01.12</v>
          </cell>
          <cell r="B1136" t="str">
            <v>REPARO DRENAGEM SUPERFICIAL DE CONCRETO                                        </v>
          </cell>
          <cell r="C1136" t="str">
            <v>m3</v>
          </cell>
          <cell r="D1136">
            <v>940.39</v>
          </cell>
        </row>
        <row r="1137">
          <cell r="A1137" t="str">
            <v>37.01.13</v>
          </cell>
          <cell r="B1137" t="str">
            <v>DEMOLICAO OBRAS DE CONCRETO SIMPLES                                            </v>
          </cell>
          <cell r="C1137" t="str">
            <v>m3</v>
          </cell>
          <cell r="D1137">
            <v>148.34</v>
          </cell>
        </row>
        <row r="1138">
          <cell r="A1138" t="str">
            <v>37.01.14</v>
          </cell>
          <cell r="B1138" t="str">
            <v>DEMOLICAO OBRAS DE CONCRETO ARMADO                                             </v>
          </cell>
          <cell r="C1138" t="str">
            <v>m3</v>
          </cell>
          <cell r="D1138">
            <v>279.68</v>
          </cell>
        </row>
        <row r="1139">
          <cell r="A1139" t="str">
            <v>37.01.15</v>
          </cell>
          <cell r="B1139" t="str">
            <v>DEMOLICAO E RETIRADA DE GUARDA-CORPO                                           </v>
          </cell>
          <cell r="C1139" t="str">
            <v>m3</v>
          </cell>
          <cell r="D1139">
            <v>248.32</v>
          </cell>
        </row>
        <row r="1140">
          <cell r="A1140" t="str">
            <v>37.01.16</v>
          </cell>
          <cell r="B1140" t="str">
            <v>LIMPEZA DE PLACA                                                               </v>
          </cell>
          <cell r="C1140" t="str">
            <v>m2</v>
          </cell>
          <cell r="D1140">
            <v>6.8</v>
          </cell>
        </row>
        <row r="1141">
          <cell r="A1141" t="str">
            <v>37.01.17</v>
          </cell>
          <cell r="B1141" t="str">
            <v>LIMPEZA TACHA REFLETIVA MONO/BIDIREC                                           </v>
          </cell>
          <cell r="C1141" t="str">
            <v>un</v>
          </cell>
          <cell r="D1141">
            <v>1.82</v>
          </cell>
        </row>
        <row r="1142">
          <cell r="A1142" t="str">
            <v>37.01.18</v>
          </cell>
          <cell r="B1142" t="str">
            <v>PINTURA DE CAIACAO 2 DEMAOS                                                    </v>
          </cell>
          <cell r="C1142" t="str">
            <v>m2</v>
          </cell>
          <cell r="D1142">
            <v>14.53</v>
          </cell>
        </row>
        <row r="1143">
          <cell r="A1143" t="str">
            <v>37.01.19</v>
          </cell>
          <cell r="B1143" t="str">
            <v>LIMPEZA SUPERFICIAL CONCRETO                                                   </v>
          </cell>
          <cell r="C1143" t="str">
            <v>m2</v>
          </cell>
          <cell r="D1143">
            <v>6.24</v>
          </cell>
        </row>
        <row r="1144">
          <cell r="A1144" t="str">
            <v>37.01.20</v>
          </cell>
          <cell r="B1144" t="str">
            <v>ALVENARIA DE 1 TIJOLO                                                          </v>
          </cell>
          <cell r="C1144" t="str">
            <v>m3</v>
          </cell>
          <cell r="D1144">
            <v>745.32</v>
          </cell>
        </row>
        <row r="1145">
          <cell r="A1145" t="str">
            <v>37.01.21</v>
          </cell>
          <cell r="B1145" t="str">
            <v>RECOLHIMENTO DE ANIMAIS                                                        </v>
          </cell>
          <cell r="C1145" t="str">
            <v>equipe.hor</v>
          </cell>
          <cell r="D1145">
            <v>69.71</v>
          </cell>
        </row>
        <row r="1146">
          <cell r="A1146" t="str">
            <v>37.01.22</v>
          </cell>
          <cell r="B1146" t="str">
            <v>EQUIPE PARA SERVICOS CONSERVACAO                                               </v>
          </cell>
          <cell r="C1146" t="str">
            <v>equip/dia</v>
          </cell>
          <cell r="D1146">
            <v>1329.39</v>
          </cell>
        </row>
        <row r="1147">
          <cell r="A1147" t="str">
            <v>37.01.23</v>
          </cell>
          <cell r="B1147" t="str">
            <v>TRANSPORTE DE PESSOAL                                                          </v>
          </cell>
          <cell r="C1147" t="str">
            <v>km</v>
          </cell>
          <cell r="D1147">
            <v>1.14</v>
          </cell>
        </row>
        <row r="1148">
          <cell r="A1148" t="str">
            <v>37.01.24</v>
          </cell>
          <cell r="B1148" t="str">
            <v>PINTURA LATEX ACRILICA                                                         </v>
          </cell>
          <cell r="C1148" t="str">
            <v>m2</v>
          </cell>
          <cell r="D1148">
            <v>22.87</v>
          </cell>
        </row>
        <row r="1149">
          <cell r="A1149" t="str">
            <v>37.02.01</v>
          </cell>
          <cell r="B1149" t="str">
            <v>REPOSICAO DE REVEST.PRIMARIO NA PISTA                                          </v>
          </cell>
          <cell r="C1149" t="str">
            <v>m3</v>
          </cell>
          <cell r="D1149">
            <v>100.45</v>
          </cell>
        </row>
        <row r="1150">
          <cell r="A1150" t="str">
            <v>37.02.02</v>
          </cell>
          <cell r="B1150" t="str">
            <v>REPOSICAO REVEST.PRIMARIO ACOSTAMENTO                                          </v>
          </cell>
          <cell r="C1150" t="str">
            <v>m3</v>
          </cell>
          <cell r="D1150">
            <v>100.45</v>
          </cell>
        </row>
        <row r="1151">
          <cell r="A1151" t="str">
            <v>37.02.03</v>
          </cell>
          <cell r="B1151" t="str">
            <v>RECONFORMACAO DE PLATAFORMA                                                    </v>
          </cell>
          <cell r="C1151" t="str">
            <v>km</v>
          </cell>
          <cell r="D1151">
            <v>324.14</v>
          </cell>
        </row>
        <row r="1152">
          <cell r="A1152" t="str">
            <v>37.02.04</v>
          </cell>
          <cell r="B1152" t="str">
            <v>RECONFORMACAO DE ACOSTAMENTO                                                   </v>
          </cell>
          <cell r="C1152" t="str">
            <v>km</v>
          </cell>
          <cell r="D1152">
            <v>111.87</v>
          </cell>
        </row>
        <row r="1153">
          <cell r="A1153" t="str">
            <v>37.02.05</v>
          </cell>
          <cell r="B1153" t="str">
            <v>RECOMPOSICAO MANUAL DE ATERRO                                                  </v>
          </cell>
          <cell r="C1153" t="str">
            <v>m3</v>
          </cell>
          <cell r="D1153">
            <v>60.5</v>
          </cell>
        </row>
        <row r="1154">
          <cell r="A1154" t="str">
            <v>37.02.06</v>
          </cell>
          <cell r="B1154" t="str">
            <v>RECOMPOSICAO MECANICA DE ATERRO                                                </v>
          </cell>
          <cell r="C1154" t="str">
            <v>m3</v>
          </cell>
          <cell r="D1154">
            <v>18.62</v>
          </cell>
        </row>
        <row r="1155">
          <cell r="A1155" t="str">
            <v>37.02.07</v>
          </cell>
          <cell r="B1155" t="str">
            <v>REMOCAO MANUAL DE BARREIRA                                                     </v>
          </cell>
          <cell r="C1155" t="str">
            <v>m3</v>
          </cell>
          <cell r="D1155">
            <v>36.98</v>
          </cell>
        </row>
        <row r="1156">
          <cell r="A1156" t="str">
            <v>37.02.08</v>
          </cell>
          <cell r="B1156" t="str">
            <v>REMOCAO MECANICA DE BARREIRA                                                   </v>
          </cell>
          <cell r="C1156" t="str">
            <v>m3</v>
          </cell>
          <cell r="D1156">
            <v>26.52</v>
          </cell>
        </row>
        <row r="1157">
          <cell r="A1157" t="str">
            <v>37.02.10</v>
          </cell>
          <cell r="B1157" t="str">
            <v>RETALUDAMENTO MECANICO 1A/2A CAT.                                              </v>
          </cell>
          <cell r="C1157" t="str">
            <v>m3</v>
          </cell>
          <cell r="D1157">
            <v>47.52</v>
          </cell>
        </row>
        <row r="1158">
          <cell r="A1158" t="str">
            <v>37.02.11</v>
          </cell>
          <cell r="B1158" t="str">
            <v>DEST.ARV.COM PERIMETRO MAIOR QUE 78CM                                          </v>
          </cell>
          <cell r="C1158" t="str">
            <v>un</v>
          </cell>
          <cell r="D1158">
            <v>22.2</v>
          </cell>
        </row>
        <row r="1159">
          <cell r="A1159" t="str">
            <v>37.02.12</v>
          </cell>
          <cell r="B1159" t="str">
            <v>LIMP.TERRENO C/DEST.ARV.PERIMETRO&lt;=78                                          </v>
          </cell>
          <cell r="C1159" t="str">
            <v>m2</v>
          </cell>
          <cell r="D1159">
            <v>0.66</v>
          </cell>
        </row>
        <row r="1160">
          <cell r="A1160" t="str">
            <v>37.02.13</v>
          </cell>
          <cell r="B1160" t="str">
            <v>LIMP.TERRENO S/DESTOCAMENTO DE ARVORE                                          </v>
          </cell>
          <cell r="C1160" t="str">
            <v>m2</v>
          </cell>
          <cell r="D1160">
            <v>0.26</v>
          </cell>
        </row>
        <row r="1161">
          <cell r="A1161" t="str">
            <v>37.02.14.01</v>
          </cell>
          <cell r="B1161" t="str">
            <v>ESCAVACAO E CARGA DE MATERIAL DE 1/2A CATEGORIA                                </v>
          </cell>
          <cell r="C1161" t="str">
            <v>m3</v>
          </cell>
          <cell r="D1161">
            <v>4.48</v>
          </cell>
        </row>
        <row r="1162">
          <cell r="A1162" t="str">
            <v>37.02.17</v>
          </cell>
          <cell r="B1162" t="str">
            <v>ESCAV.CARGA MATERIAL 2A.CAT.C/RIPPER                                           </v>
          </cell>
          <cell r="C1162" t="str">
            <v>m3</v>
          </cell>
          <cell r="D1162">
            <v>5.72</v>
          </cell>
        </row>
        <row r="1163">
          <cell r="A1163" t="str">
            <v>37.02.18</v>
          </cell>
          <cell r="B1163" t="str">
            <v>ESCAV.CARGA MATERIAL 2A.CAT.C/EXPLOSIVO                                        </v>
          </cell>
          <cell r="C1163" t="str">
            <v>m3</v>
          </cell>
          <cell r="D1163">
            <v>18.97</v>
          </cell>
        </row>
        <row r="1164">
          <cell r="A1164" t="str">
            <v>37.02.19</v>
          </cell>
          <cell r="B1164" t="str">
            <v>ESCAVACAO E CARGA MATERIAL DE 3A.CAT.                                          </v>
          </cell>
          <cell r="C1164" t="str">
            <v>m3</v>
          </cell>
          <cell r="D1164">
            <v>30.15</v>
          </cell>
        </row>
        <row r="1165">
          <cell r="A1165" t="str">
            <v>37.02.20</v>
          </cell>
          <cell r="B1165" t="str">
            <v>COMPACTACAO ATERRO MAIOR/IGUAL 95%PS                                           </v>
          </cell>
          <cell r="C1165" t="str">
            <v>m3</v>
          </cell>
          <cell r="D1165">
            <v>2.86</v>
          </cell>
        </row>
        <row r="1166">
          <cell r="A1166" t="str">
            <v>37.02.21</v>
          </cell>
          <cell r="B1166" t="str">
            <v>TRANSPORTE DE 1A/2A. CATEGORIA ATE 1KM                                         </v>
          </cell>
          <cell r="C1166" t="str">
            <v>m3*km</v>
          </cell>
          <cell r="D1166">
            <v>3.77</v>
          </cell>
        </row>
        <row r="1167">
          <cell r="A1167" t="str">
            <v>37.02.22</v>
          </cell>
          <cell r="B1167" t="str">
            <v>TRANSPORTE DE 1A/2A. CATEGORIA ATE 2KM                                         </v>
          </cell>
          <cell r="C1167" t="str">
            <v>m3*km</v>
          </cell>
          <cell r="D1167">
            <v>2.22</v>
          </cell>
        </row>
        <row r="1168">
          <cell r="A1168" t="str">
            <v>37.02.23</v>
          </cell>
          <cell r="B1168" t="str">
            <v>TRANSPORTE DE 1A/2A. CATEGORIA ATE 5KM                                         </v>
          </cell>
          <cell r="C1168" t="str">
            <v>m3*km</v>
          </cell>
          <cell r="D1168">
            <v>1.72</v>
          </cell>
        </row>
        <row r="1169">
          <cell r="A1169" t="str">
            <v>37.02.24</v>
          </cell>
          <cell r="B1169" t="str">
            <v>TRANSPORTE DE 1A/2A. CATEGORIA ATE 10KM                                        </v>
          </cell>
          <cell r="C1169" t="str">
            <v>m3*km</v>
          </cell>
          <cell r="D1169">
            <v>1.44</v>
          </cell>
        </row>
        <row r="1170">
          <cell r="A1170" t="str">
            <v>37.02.25</v>
          </cell>
          <cell r="B1170" t="str">
            <v>TRANSPORTE DE 1A/2A. CATEGORIA ATE 15KM                                        </v>
          </cell>
          <cell r="C1170" t="str">
            <v>m3*km</v>
          </cell>
          <cell r="D1170">
            <v>1.27</v>
          </cell>
        </row>
        <row r="1171">
          <cell r="A1171" t="str">
            <v>37.02.26</v>
          </cell>
          <cell r="B1171" t="str">
            <v>TRANSPORTE DE 1A/2A. CATEGORIA ALEM 15KM                                       </v>
          </cell>
          <cell r="C1171" t="str">
            <v>m3*km</v>
          </cell>
          <cell r="D1171">
            <v>1</v>
          </cell>
        </row>
        <row r="1172">
          <cell r="A1172" t="str">
            <v>37.02.27</v>
          </cell>
          <cell r="B1172" t="str">
            <v>REVESTIMENTO PRIMARIO                                                          </v>
          </cell>
          <cell r="C1172" t="str">
            <v>m3</v>
          </cell>
          <cell r="D1172">
            <v>100.45</v>
          </cell>
        </row>
        <row r="1173">
          <cell r="A1173" t="str">
            <v>37.03.01</v>
          </cell>
          <cell r="B1173" t="str">
            <v>REMENDO PRE-MISTURADO A QUENTE                                                 </v>
          </cell>
          <cell r="C1173" t="str">
            <v>m3</v>
          </cell>
          <cell r="D1173">
            <v>1140.13</v>
          </cell>
        </row>
        <row r="1174">
          <cell r="A1174" t="str">
            <v>37.03.02</v>
          </cell>
          <cell r="B1174" t="str">
            <v>REMENDO PRE-MISTURADO A FRIO                                                   </v>
          </cell>
          <cell r="C1174" t="str">
            <v>m3</v>
          </cell>
          <cell r="D1174">
            <v>1092.52</v>
          </cell>
        </row>
        <row r="1175">
          <cell r="A1175" t="str">
            <v>37.03.03</v>
          </cell>
          <cell r="B1175" t="str">
            <v>REPARO EMERGENCIAL DE PAV.-TAPA BURACO                                         </v>
          </cell>
          <cell r="C1175" t="str">
            <v>m3</v>
          </cell>
          <cell r="D1175">
            <v>781.05</v>
          </cell>
        </row>
        <row r="1176">
          <cell r="A1176" t="str">
            <v>37.03.03.01</v>
          </cell>
          <cell r="B1176" t="str">
            <v>REPARO EMERGENCIAL DE PAV.-TAPA BURACO COM CBUQ E EQUIP. C/ SILO MOVEL TERMICO </v>
          </cell>
          <cell r="C1176" t="str">
            <v>m3</v>
          </cell>
          <cell r="D1176">
            <v>903.44</v>
          </cell>
        </row>
        <row r="1177">
          <cell r="A1177" t="str">
            <v>37.03.04</v>
          </cell>
          <cell r="B1177" t="str">
            <v>REPARO DE BASE BRITA GRADUADA                                                  </v>
          </cell>
          <cell r="C1177" t="str">
            <v>m3</v>
          </cell>
          <cell r="D1177">
            <v>341.32</v>
          </cell>
        </row>
        <row r="1178">
          <cell r="A1178" t="str">
            <v>37.03.05.02</v>
          </cell>
          <cell r="B1178" t="str">
            <v>SELAGEM DE TRINCA COM MASTIQUE ASFALTICO                                       </v>
          </cell>
          <cell r="C1178" t="str">
            <v>litro</v>
          </cell>
          <cell r="D1178">
            <v>21.08</v>
          </cell>
        </row>
        <row r="1179">
          <cell r="A1179" t="str">
            <v>37.03.06</v>
          </cell>
          <cell r="B1179" t="str">
            <v>REPARO DE CONCRETO PORTLAND                                                    </v>
          </cell>
          <cell r="C1179" t="str">
            <v>m3</v>
          </cell>
          <cell r="D1179">
            <v>461.25</v>
          </cell>
        </row>
        <row r="1180">
          <cell r="A1180" t="str">
            <v>37.03.07</v>
          </cell>
          <cell r="B1180" t="str">
            <v>ESCAVACAO P/ REFORCO DE SUB-LEITO                                              </v>
          </cell>
          <cell r="C1180" t="str">
            <v>m3</v>
          </cell>
          <cell r="D1180">
            <v>4.68</v>
          </cell>
        </row>
        <row r="1181">
          <cell r="A1181" t="str">
            <v>37.03.08</v>
          </cell>
          <cell r="B1181" t="str">
            <v>COMPACTACAO PARA REFORCO DE SUB-LEITO                                          </v>
          </cell>
          <cell r="C1181" t="str">
            <v>m3</v>
          </cell>
          <cell r="D1181">
            <v>4.85</v>
          </cell>
        </row>
        <row r="1182">
          <cell r="A1182" t="str">
            <v>37.03.09</v>
          </cell>
          <cell r="B1182" t="str">
            <v>PREPARO E MELHORAMENTO SUB-LEITO                                               </v>
          </cell>
          <cell r="C1182" t="str">
            <v>m2</v>
          </cell>
          <cell r="D1182">
            <v>1.07</v>
          </cell>
        </row>
        <row r="1183">
          <cell r="A1183" t="str">
            <v>37.03.10</v>
          </cell>
          <cell r="B1183" t="str">
            <v>SUB-BASE OU BASE BRITA GRAD.SIMPLES                                            </v>
          </cell>
          <cell r="C1183" t="str">
            <v>m3</v>
          </cell>
          <cell r="D1183">
            <v>165.42</v>
          </cell>
        </row>
        <row r="1184">
          <cell r="A1184" t="str">
            <v>37.03.11</v>
          </cell>
          <cell r="B1184" t="str">
            <v>IMPRIMADURA BET.IMPERMEABILIZANTE                                              </v>
          </cell>
          <cell r="C1184" t="str">
            <v>m2</v>
          </cell>
          <cell r="D1184">
            <v>3.42</v>
          </cell>
        </row>
        <row r="1185">
          <cell r="A1185" t="str">
            <v>37.03.12</v>
          </cell>
          <cell r="B1185" t="str">
            <v>IMPRIMADURA BETUMINOSA LIGANTE                                                 </v>
          </cell>
          <cell r="C1185" t="str">
            <v>m2</v>
          </cell>
          <cell r="D1185">
            <v>1.3</v>
          </cell>
        </row>
        <row r="1186">
          <cell r="A1186" t="str">
            <v>37.03.13</v>
          </cell>
          <cell r="B1186" t="str">
            <v>TRATAMENTO SUPERF.C/LAMA ASFALTICA                                             </v>
          </cell>
          <cell r="C1186" t="str">
            <v>m2</v>
          </cell>
          <cell r="D1186">
            <v>4.52</v>
          </cell>
        </row>
        <row r="1187">
          <cell r="A1187" t="str">
            <v>37.03.14</v>
          </cell>
          <cell r="B1187" t="str">
            <v>CAMADA DE LAMA ASFALTICA GROSSA                                                </v>
          </cell>
          <cell r="C1187" t="str">
            <v>m2</v>
          </cell>
          <cell r="D1187">
            <v>5.73</v>
          </cell>
        </row>
        <row r="1188">
          <cell r="A1188" t="str">
            <v>37.03.15</v>
          </cell>
          <cell r="B1188" t="str">
            <v>CAMADA DE ROLAMENTO CBUQ - PANOS S/DOP                                         </v>
          </cell>
          <cell r="C1188" t="str">
            <v>m3</v>
          </cell>
          <cell r="D1188">
            <v>643.99</v>
          </cell>
        </row>
        <row r="1189">
          <cell r="A1189" t="str">
            <v>37.03.16</v>
          </cell>
          <cell r="B1189" t="str">
            <v>CAM.BASE/REGULARIZACAO DE PMF                                                  </v>
          </cell>
          <cell r="C1189" t="str">
            <v>m3</v>
          </cell>
          <cell r="D1189">
            <v>440.98</v>
          </cell>
        </row>
        <row r="1190">
          <cell r="A1190" t="str">
            <v>37.03.17</v>
          </cell>
          <cell r="B1190" t="str">
            <v>CAPA SELANTE BETUMINOSA                                                        </v>
          </cell>
          <cell r="C1190" t="str">
            <v>m2</v>
          </cell>
          <cell r="D1190">
            <v>2.49</v>
          </cell>
        </row>
        <row r="1191">
          <cell r="A1191" t="str">
            <v>37.03.18</v>
          </cell>
          <cell r="B1191" t="str">
            <v>FRESAGEM PAVIMENTO                                                             </v>
          </cell>
          <cell r="C1191" t="str">
            <v>m3</v>
          </cell>
          <cell r="D1191">
            <v>135.64</v>
          </cell>
        </row>
        <row r="1192">
          <cell r="A1192" t="str">
            <v>37.03.19</v>
          </cell>
          <cell r="B1192" t="str">
            <v>IMPRIMADURA BET. AUXILIAR DE LIGACAO                                           </v>
          </cell>
          <cell r="C1192" t="str">
            <v>m2</v>
          </cell>
          <cell r="D1192">
            <v>0.72</v>
          </cell>
        </row>
        <row r="1193">
          <cell r="A1193" t="str">
            <v>37.03.20</v>
          </cell>
          <cell r="B1193" t="str">
            <v>REMOCAO CAMADA DE ROLAMENTO                                                    </v>
          </cell>
          <cell r="C1193" t="str">
            <v>m3</v>
          </cell>
          <cell r="D1193">
            <v>27.1</v>
          </cell>
        </row>
        <row r="1194">
          <cell r="A1194" t="str">
            <v>37.03.21</v>
          </cell>
          <cell r="B1194" t="str">
            <v>TRATAMENTO SUPERFICIAL DUPLO                                                   </v>
          </cell>
          <cell r="C1194" t="str">
            <v>m3</v>
          </cell>
          <cell r="D1194">
            <v>328.18</v>
          </cell>
        </row>
        <row r="1195">
          <cell r="A1195" t="str">
            <v>37.03.22</v>
          </cell>
          <cell r="B1195" t="str">
            <v>TRATAMENTO SUPERFICIAL TRIPLO                                                  </v>
          </cell>
          <cell r="C1195" t="str">
            <v>m3</v>
          </cell>
          <cell r="D1195">
            <v>409.55</v>
          </cell>
        </row>
        <row r="1196">
          <cell r="A1196" t="str">
            <v>37.03.23</v>
          </cell>
          <cell r="B1196" t="str">
            <v>TRANSPORTE DE SOLO CIMENTO ATE 5 KM                                            </v>
          </cell>
          <cell r="C1196" t="str">
            <v>m3*km</v>
          </cell>
          <cell r="D1196">
            <v>2.24</v>
          </cell>
        </row>
        <row r="1197">
          <cell r="A1197" t="str">
            <v>37.03.24</v>
          </cell>
          <cell r="B1197" t="str">
            <v>SUB-BASE OU BASE SOLO CIM. 7% - PULV.                                          </v>
          </cell>
          <cell r="C1197" t="str">
            <v>m3</v>
          </cell>
          <cell r="D1197">
            <v>84.61</v>
          </cell>
        </row>
        <row r="1198">
          <cell r="A1198" t="str">
            <v>37.03.25</v>
          </cell>
          <cell r="B1198" t="str">
            <v>SUB-BASE OU BASE SOLO CIM. 10% - PULV.                                         </v>
          </cell>
          <cell r="C1198" t="str">
            <v>m3</v>
          </cell>
          <cell r="D1198">
            <v>112.19</v>
          </cell>
        </row>
        <row r="1199">
          <cell r="A1199" t="str">
            <v>37.03.26</v>
          </cell>
          <cell r="B1199" t="str">
            <v>RECICLAGEM PAVIMENTO IN LOCO                                                   </v>
          </cell>
          <cell r="C1199" t="str">
            <v>m3</v>
          </cell>
          <cell r="D1199">
            <v>166.92</v>
          </cell>
        </row>
        <row r="1200">
          <cell r="A1200" t="str">
            <v>37.04.01</v>
          </cell>
          <cell r="B1200" t="str">
            <v>REPARO DE GUARDA CORPO METALICO                                                </v>
          </cell>
          <cell r="C1200" t="str">
            <v>m</v>
          </cell>
          <cell r="D1200">
            <v>107.28</v>
          </cell>
        </row>
        <row r="1201">
          <cell r="A1201" t="str">
            <v>37.04.02.01</v>
          </cell>
          <cell r="B1201" t="str">
            <v>GUIA DE CONCRETO FCK 20 MPA                                                    </v>
          </cell>
          <cell r="C1201" t="str">
            <v>m3</v>
          </cell>
          <cell r="D1201">
            <v>704.54</v>
          </cell>
        </row>
        <row r="1202">
          <cell r="A1202" t="str">
            <v>37.04.03.01</v>
          </cell>
          <cell r="B1202" t="str">
            <v>SARJETA DE CONCRETO FCK 20 MPA                                                 </v>
          </cell>
          <cell r="C1202" t="str">
            <v>m3</v>
          </cell>
          <cell r="D1202">
            <v>568.24</v>
          </cell>
        </row>
        <row r="1203">
          <cell r="A1203" t="str">
            <v>37.04.04</v>
          </cell>
          <cell r="B1203" t="str">
            <v>ESCAVACAO MANUAL DE 1A/2A CATEGORIA                                            </v>
          </cell>
          <cell r="C1203" t="str">
            <v>m3</v>
          </cell>
          <cell r="D1203">
            <v>48.29</v>
          </cell>
        </row>
        <row r="1204">
          <cell r="A1204" t="str">
            <v>37.04.05</v>
          </cell>
          <cell r="B1204" t="str">
            <v>ESCAV.FUND.,BUEIRO OU DRENO S/EXPL.ATE2M                                       </v>
          </cell>
          <cell r="C1204" t="str">
            <v>m3</v>
          </cell>
          <cell r="D1204">
            <v>56.94</v>
          </cell>
        </row>
        <row r="1205">
          <cell r="A1205" t="str">
            <v>37.04.06</v>
          </cell>
          <cell r="B1205" t="str">
            <v>ACRESC.P/ESCAV. 1,5M PROF.,ALEM 2M                                             </v>
          </cell>
          <cell r="C1205" t="str">
            <v>m3</v>
          </cell>
          <cell r="D1205">
            <v>11.78</v>
          </cell>
        </row>
        <row r="1206">
          <cell r="A1206" t="str">
            <v>37.04.07</v>
          </cell>
          <cell r="B1206" t="str">
            <v>ESCAV.FUND.,BUEIRO OU DRENO C/EXPL.ATE2M                                       </v>
          </cell>
          <cell r="C1206" t="str">
            <v>m3</v>
          </cell>
          <cell r="D1206">
            <v>183.21</v>
          </cell>
        </row>
        <row r="1207">
          <cell r="A1207" t="str">
            <v>37.04.08</v>
          </cell>
          <cell r="B1207" t="str">
            <v>ACR.ESC.ENSEC.EXPL.C/1,5M PROF.ALEM 3M                                         </v>
          </cell>
          <cell r="C1207" t="str">
            <v>m3</v>
          </cell>
          <cell r="D1207">
            <v>17.21</v>
          </cell>
        </row>
        <row r="1208">
          <cell r="A1208" t="str">
            <v>37.04.09</v>
          </cell>
          <cell r="B1208" t="str">
            <v>COMPACTACAO MANUAL,REATERRO SOLO LOCAL                                         </v>
          </cell>
          <cell r="C1208" t="str">
            <v>m3</v>
          </cell>
          <cell r="D1208">
            <v>21.87</v>
          </cell>
        </row>
        <row r="1209">
          <cell r="A1209" t="str">
            <v>37.04.10</v>
          </cell>
          <cell r="B1209" t="str">
            <v>FORMA PLANA P/CONCRETO COMUM                                                   </v>
          </cell>
          <cell r="C1209" t="str">
            <v>m2</v>
          </cell>
          <cell r="D1209">
            <v>73.37</v>
          </cell>
        </row>
        <row r="1210">
          <cell r="A1210" t="str">
            <v>37.04.11</v>
          </cell>
          <cell r="B1210" t="str">
            <v>FORMA PLANA PARA CONCRETO APARENTE                                             </v>
          </cell>
          <cell r="C1210" t="str">
            <v>m2</v>
          </cell>
          <cell r="D1210">
            <v>83.53</v>
          </cell>
        </row>
        <row r="1211">
          <cell r="A1211" t="str">
            <v>37.04.12</v>
          </cell>
          <cell r="B1211" t="str">
            <v>FORMA CURVA PARA CONCRETO COMUM                                                </v>
          </cell>
          <cell r="C1211" t="str">
            <v>m2</v>
          </cell>
          <cell r="D1211">
            <v>94.65</v>
          </cell>
        </row>
        <row r="1212">
          <cell r="A1212" t="str">
            <v>37.04.13</v>
          </cell>
          <cell r="B1212" t="str">
            <v>FORMA CURVA PARA CONCRETO APARENTE                                             </v>
          </cell>
          <cell r="C1212" t="str">
            <v>m2</v>
          </cell>
          <cell r="D1212">
            <v>99.56</v>
          </cell>
        </row>
        <row r="1213">
          <cell r="A1213" t="str">
            <v>37.04.14</v>
          </cell>
          <cell r="B1213" t="str">
            <v>BARRA DE ACO CA-25                                                             </v>
          </cell>
          <cell r="C1213" t="str">
            <v>kg</v>
          </cell>
          <cell r="D1213">
            <v>7.67</v>
          </cell>
        </row>
        <row r="1214">
          <cell r="A1214" t="str">
            <v>37.04.15</v>
          </cell>
          <cell r="B1214" t="str">
            <v>BARRA DE ACO CA-50                                                             </v>
          </cell>
          <cell r="C1214" t="str">
            <v>kg</v>
          </cell>
          <cell r="D1214">
            <v>7.61</v>
          </cell>
        </row>
        <row r="1215">
          <cell r="A1215" t="str">
            <v>37.04.16</v>
          </cell>
          <cell r="B1215" t="str">
            <v>BARRA DE ACO CA-60                                                             </v>
          </cell>
          <cell r="C1215" t="str">
            <v>kg</v>
          </cell>
          <cell r="D1215">
            <v>8.48</v>
          </cell>
        </row>
        <row r="1216">
          <cell r="A1216" t="str">
            <v>37.04.17</v>
          </cell>
          <cell r="B1216" t="str">
            <v>CONCRETO FCK 10MPA                                                             </v>
          </cell>
          <cell r="C1216" t="str">
            <v>m3</v>
          </cell>
          <cell r="D1216">
            <v>370.11</v>
          </cell>
        </row>
        <row r="1217">
          <cell r="A1217" t="str">
            <v>37.04.19</v>
          </cell>
          <cell r="B1217" t="str">
            <v>CONCRETO FCK 15MPA                                                             </v>
          </cell>
          <cell r="C1217" t="str">
            <v>m3</v>
          </cell>
          <cell r="D1217">
            <v>407.07</v>
          </cell>
        </row>
        <row r="1218">
          <cell r="A1218" t="str">
            <v>37.04.21</v>
          </cell>
          <cell r="B1218" t="str">
            <v>CONCRETO FCK 18MPA                                                             </v>
          </cell>
          <cell r="C1218" t="str">
            <v>m3</v>
          </cell>
          <cell r="D1218">
            <v>416.67</v>
          </cell>
        </row>
        <row r="1219">
          <cell r="A1219" t="str">
            <v>37.04.22</v>
          </cell>
          <cell r="B1219" t="str">
            <v>CONCRETO FCK 20MPA                                                             </v>
          </cell>
          <cell r="C1219" t="str">
            <v>m3</v>
          </cell>
          <cell r="D1219">
            <v>434.01</v>
          </cell>
        </row>
        <row r="1220">
          <cell r="A1220" t="str">
            <v>37.04.23</v>
          </cell>
          <cell r="B1220" t="str">
            <v>CONCRETO FCK 25MPA                                                             </v>
          </cell>
          <cell r="C1220" t="str">
            <v>m3</v>
          </cell>
          <cell r="D1220">
            <v>445.49</v>
          </cell>
        </row>
        <row r="1221">
          <cell r="A1221" t="str">
            <v>37.04.24</v>
          </cell>
          <cell r="B1221" t="str">
            <v>CONCRETO FCK 30MPA                                                             </v>
          </cell>
          <cell r="C1221" t="str">
            <v>m3</v>
          </cell>
          <cell r="D1221">
            <v>460.23</v>
          </cell>
        </row>
        <row r="1222">
          <cell r="A1222" t="str">
            <v>37.04.25</v>
          </cell>
          <cell r="B1222" t="str">
            <v>CONCRETO FCK 35MPA                                                             </v>
          </cell>
          <cell r="C1222" t="str">
            <v>m3</v>
          </cell>
          <cell r="D1222">
            <v>469.09</v>
          </cell>
        </row>
        <row r="1223">
          <cell r="A1223" t="str">
            <v>37.04.26</v>
          </cell>
          <cell r="B1223" t="str">
            <v>CONCRETO FCK 40MPA                                                             </v>
          </cell>
          <cell r="C1223" t="str">
            <v>m3</v>
          </cell>
          <cell r="D1223">
            <v>496.22</v>
          </cell>
        </row>
        <row r="1224">
          <cell r="A1224" t="str">
            <v>37.04.27</v>
          </cell>
          <cell r="B1224" t="str">
            <v>CONCRETO CICLOPICO                                                             </v>
          </cell>
          <cell r="C1224" t="str">
            <v>m3</v>
          </cell>
          <cell r="D1224">
            <v>372.96</v>
          </cell>
        </row>
        <row r="1225">
          <cell r="A1225" t="str">
            <v>37.04.28</v>
          </cell>
          <cell r="B1225" t="str">
            <v>BOMBEAMENTO P/CONC.QUALQUER RESIST.                                            </v>
          </cell>
          <cell r="C1225" t="str">
            <v>m3</v>
          </cell>
          <cell r="D1225">
            <v>40.57</v>
          </cell>
        </row>
        <row r="1226">
          <cell r="A1226" t="str">
            <v>37.04.29</v>
          </cell>
          <cell r="B1226" t="str">
            <v>ENROCAMENTO PEDRA ARRUMADA                                                     </v>
          </cell>
          <cell r="C1226" t="str">
            <v>m3</v>
          </cell>
          <cell r="D1226">
            <v>207.57</v>
          </cell>
        </row>
        <row r="1227">
          <cell r="A1227" t="str">
            <v>37.04.30</v>
          </cell>
          <cell r="B1227" t="str">
            <v>ENROCAMENTO PEDRA ARRUMADA E REJUNTADA                                         </v>
          </cell>
          <cell r="C1227" t="str">
            <v>m3</v>
          </cell>
          <cell r="D1227">
            <v>310.62</v>
          </cell>
        </row>
        <row r="1228">
          <cell r="A1228" t="str">
            <v>37.04.31</v>
          </cell>
          <cell r="B1228" t="str">
            <v>ENROCAMENTO PEDRA JOGADA                                                       </v>
          </cell>
          <cell r="C1228" t="str">
            <v>m3</v>
          </cell>
          <cell r="D1228">
            <v>133.97</v>
          </cell>
        </row>
        <row r="1229">
          <cell r="A1229" t="str">
            <v>37.04.32</v>
          </cell>
          <cell r="B1229" t="str">
            <v>TUBO CONCRETO D=0,40M PA-1 - FORNEC.                                           </v>
          </cell>
          <cell r="C1229" t="str">
            <v>m</v>
          </cell>
          <cell r="D1229">
            <v>95.55</v>
          </cell>
        </row>
        <row r="1230">
          <cell r="A1230" t="str">
            <v>37.04.33</v>
          </cell>
          <cell r="B1230" t="str">
            <v>TUBO CONCRETO D=0,40M PA-2 - FORNEC.                                           </v>
          </cell>
          <cell r="C1230" t="str">
            <v>m</v>
          </cell>
          <cell r="D1230">
            <v>98.07</v>
          </cell>
        </row>
        <row r="1231">
          <cell r="A1231" t="str">
            <v>37.04.34</v>
          </cell>
          <cell r="B1231" t="str">
            <v>TUBO CONCRETO D=0,50M PA-3 - FORNEC.                                           </v>
          </cell>
          <cell r="C1231" t="str">
            <v>m</v>
          </cell>
          <cell r="D1231">
            <v>146.24</v>
          </cell>
        </row>
        <row r="1232">
          <cell r="A1232" t="str">
            <v>37.04.35</v>
          </cell>
          <cell r="B1232" t="str">
            <v>TUBO CONCRETO D=0,60M PA-1 - FORNEC.                                           </v>
          </cell>
          <cell r="C1232" t="str">
            <v>m</v>
          </cell>
          <cell r="D1232">
            <v>149.59</v>
          </cell>
        </row>
        <row r="1233">
          <cell r="A1233" t="str">
            <v>37.04.36</v>
          </cell>
          <cell r="B1233" t="str">
            <v>TUBO CONCRETO D=0,60M PA-2 - FORNEC.                                           </v>
          </cell>
          <cell r="C1233" t="str">
            <v>m</v>
          </cell>
          <cell r="D1233">
            <v>168.97</v>
          </cell>
        </row>
        <row r="1234">
          <cell r="A1234" t="str">
            <v>37.04.37</v>
          </cell>
          <cell r="B1234" t="str">
            <v>TUBO CONCRETO D=0,60M PA-3 - FORNEC.                                           </v>
          </cell>
          <cell r="C1234" t="str">
            <v>m</v>
          </cell>
          <cell r="D1234">
            <v>197.34</v>
          </cell>
        </row>
        <row r="1235">
          <cell r="A1235" t="str">
            <v>37.04.38</v>
          </cell>
          <cell r="B1235" t="str">
            <v>TUBO CONCRETO D=0,60M PA-4 - FORNEC.                                           </v>
          </cell>
          <cell r="C1235" t="str">
            <v>m</v>
          </cell>
          <cell r="D1235">
            <v>228.81</v>
          </cell>
        </row>
        <row r="1236">
          <cell r="A1236" t="str">
            <v>37.04.39</v>
          </cell>
          <cell r="B1236" t="str">
            <v>TUBO CONCRETO D=0,80M PA-1 - FORNEC.                                           </v>
          </cell>
          <cell r="C1236" t="str">
            <v>m</v>
          </cell>
          <cell r="D1236">
            <v>248.62</v>
          </cell>
        </row>
        <row r="1237">
          <cell r="A1237" t="str">
            <v>37.04.40</v>
          </cell>
          <cell r="B1237" t="str">
            <v>TUBO CONCRETO D=0,80M PA-2 - FORNEC.                                           </v>
          </cell>
          <cell r="C1237" t="str">
            <v>m</v>
          </cell>
          <cell r="D1237">
            <v>251.57</v>
          </cell>
        </row>
        <row r="1238">
          <cell r="A1238" t="str">
            <v>37.04.41</v>
          </cell>
          <cell r="B1238" t="str">
            <v>TUBO CONCRETO D=0,80M PA-3 - FORNEC.                                           </v>
          </cell>
          <cell r="C1238" t="str">
            <v>m</v>
          </cell>
          <cell r="D1238">
            <v>333.64</v>
          </cell>
        </row>
        <row r="1239">
          <cell r="A1239" t="str">
            <v>37.04.42</v>
          </cell>
          <cell r="B1239" t="str">
            <v>TUBO CONCRETO D=0,80M PA-4 - FORNEC.                                           </v>
          </cell>
          <cell r="C1239" t="str">
            <v>m</v>
          </cell>
          <cell r="D1239">
            <v>391.76</v>
          </cell>
        </row>
        <row r="1240">
          <cell r="A1240" t="str">
            <v>37.04.43</v>
          </cell>
          <cell r="B1240" t="str">
            <v>TUBO CONCRETO D=1,00M PA-1 - FORNEC.                                           </v>
          </cell>
          <cell r="C1240" t="str">
            <v>m</v>
          </cell>
          <cell r="D1240">
            <v>357.89</v>
          </cell>
        </row>
        <row r="1241">
          <cell r="A1241" t="str">
            <v>37.04.44</v>
          </cell>
          <cell r="B1241" t="str">
            <v>TUBO CONCRETO D=1,20M PA-1 - FORNEC.                                           </v>
          </cell>
          <cell r="C1241" t="str">
            <v>m</v>
          </cell>
          <cell r="D1241">
            <v>514.47</v>
          </cell>
        </row>
        <row r="1242">
          <cell r="A1242" t="str">
            <v>37.04.45</v>
          </cell>
          <cell r="B1242" t="str">
            <v>TUBO CONCRETO D=1,50M PA-1 - FORNEC.                                           </v>
          </cell>
          <cell r="C1242" t="str">
            <v>m</v>
          </cell>
          <cell r="D1242">
            <v>727.73</v>
          </cell>
        </row>
        <row r="1243">
          <cell r="A1243" t="str">
            <v>37.04.46</v>
          </cell>
          <cell r="B1243" t="str">
            <v>TUBO CONCRETO D=0,40M ASSENTAMENTO                                             </v>
          </cell>
          <cell r="C1243" t="str">
            <v>m</v>
          </cell>
          <cell r="D1243">
            <v>39.5</v>
          </cell>
        </row>
        <row r="1244">
          <cell r="A1244" t="str">
            <v>37.04.47</v>
          </cell>
          <cell r="B1244" t="str">
            <v>TUBO CONCRETO D=0,50M ASSENTAMENTO                                             </v>
          </cell>
          <cell r="C1244" t="str">
            <v>m</v>
          </cell>
          <cell r="D1244">
            <v>46.52</v>
          </cell>
        </row>
        <row r="1245">
          <cell r="A1245" t="str">
            <v>37.04.48</v>
          </cell>
          <cell r="B1245" t="str">
            <v>TUBO CONCRETO D=0,60M ASSENTAMENTO                                             </v>
          </cell>
          <cell r="C1245" t="str">
            <v>m</v>
          </cell>
          <cell r="D1245">
            <v>52.67</v>
          </cell>
        </row>
        <row r="1246">
          <cell r="A1246" t="str">
            <v>37.04.49</v>
          </cell>
          <cell r="B1246" t="str">
            <v>TUBO CONCRETO D=0,80M ASSENTAMENTO                                             </v>
          </cell>
          <cell r="C1246" t="str">
            <v>m</v>
          </cell>
          <cell r="D1246">
            <v>72.41</v>
          </cell>
        </row>
        <row r="1247">
          <cell r="A1247" t="str">
            <v>37.04.50</v>
          </cell>
          <cell r="B1247" t="str">
            <v>TUBO CONCRETO D=1,00M ASSENTAMENTO                                             </v>
          </cell>
          <cell r="C1247" t="str">
            <v>m</v>
          </cell>
          <cell r="D1247">
            <v>89.22</v>
          </cell>
        </row>
        <row r="1248">
          <cell r="A1248" t="str">
            <v>37.04.51</v>
          </cell>
          <cell r="B1248" t="str">
            <v>TUBO CONCRETO D=1,20M ASSENTAMENTO                                             </v>
          </cell>
          <cell r="C1248" t="str">
            <v>m</v>
          </cell>
          <cell r="D1248">
            <v>147.82</v>
          </cell>
        </row>
        <row r="1249">
          <cell r="A1249" t="str">
            <v>37.04.52</v>
          </cell>
          <cell r="B1249" t="str">
            <v>TUBO CONCRETO D=1,50M ASSENTAMENTO                                             </v>
          </cell>
          <cell r="C1249" t="str">
            <v>m</v>
          </cell>
          <cell r="D1249">
            <v>224.96</v>
          </cell>
        </row>
        <row r="1250">
          <cell r="A1250" t="str">
            <v>37.04.53</v>
          </cell>
          <cell r="B1250" t="str">
            <v>GABIAO TIPO CAIXA LARG.50CM - TELA GALV.                                       </v>
          </cell>
          <cell r="C1250" t="str">
            <v>m3</v>
          </cell>
          <cell r="D1250">
            <v>361.49</v>
          </cell>
        </row>
        <row r="1251">
          <cell r="A1251" t="str">
            <v>37.04.54</v>
          </cell>
          <cell r="B1251" t="str">
            <v>GABIAO TIPO COLCHAO ESPES.17CM-TELA GALV                                       </v>
          </cell>
          <cell r="C1251" t="str">
            <v>m2</v>
          </cell>
          <cell r="D1251">
            <v>103.29</v>
          </cell>
        </row>
        <row r="1252">
          <cell r="A1252" t="str">
            <v>37.04.55</v>
          </cell>
          <cell r="B1252" t="str">
            <v>GABIAO TIPO COLCHAO ESPES.23CM-TELA GALV                                       </v>
          </cell>
          <cell r="C1252" t="str">
            <v>m2</v>
          </cell>
          <cell r="D1252">
            <v>118.67</v>
          </cell>
        </row>
        <row r="1253">
          <cell r="A1253" t="str">
            <v>37.04.56</v>
          </cell>
          <cell r="B1253" t="str">
            <v>GABIAO TIPO COLCHAO ESPES.30CM-TELA GALV                                       </v>
          </cell>
          <cell r="C1253" t="str">
            <v>m2</v>
          </cell>
          <cell r="D1253">
            <v>134.64</v>
          </cell>
        </row>
        <row r="1254">
          <cell r="A1254" t="str">
            <v>37.04.57</v>
          </cell>
          <cell r="B1254" t="str">
            <v>GABIAO TIPO COLCHAO ESPES.17CM-TELA PVC                                        </v>
          </cell>
          <cell r="C1254" t="str">
            <v>m2</v>
          </cell>
          <cell r="D1254">
            <v>116.14</v>
          </cell>
        </row>
        <row r="1255">
          <cell r="A1255" t="str">
            <v>37.04.58</v>
          </cell>
          <cell r="B1255" t="str">
            <v>GABIAO TIPO COLCHAO ESPES.23CM-TELA PVC                                        </v>
          </cell>
          <cell r="C1255" t="str">
            <v>m2</v>
          </cell>
          <cell r="D1255">
            <v>130.13</v>
          </cell>
        </row>
        <row r="1256">
          <cell r="A1256" t="str">
            <v>37.04.59</v>
          </cell>
          <cell r="B1256" t="str">
            <v>GABIAO TIPO COLCHAO ESPES.30CM-TELA PVC                                        </v>
          </cell>
          <cell r="C1256" t="str">
            <v>m2</v>
          </cell>
          <cell r="D1256">
            <v>147.27</v>
          </cell>
        </row>
        <row r="1257">
          <cell r="A1257" t="str">
            <v>37.04.60</v>
          </cell>
          <cell r="B1257" t="str">
            <v>GABIAO TIPO SACO - TELA GALV.                                                  </v>
          </cell>
          <cell r="C1257" t="str">
            <v>m3</v>
          </cell>
          <cell r="D1257">
            <v>338.1</v>
          </cell>
        </row>
        <row r="1258">
          <cell r="A1258" t="str">
            <v>37.04.61</v>
          </cell>
          <cell r="B1258" t="str">
            <v>CAMADA FILTRANTE PEDRA BRITADA                                                 </v>
          </cell>
          <cell r="C1258" t="str">
            <v>m3</v>
          </cell>
          <cell r="D1258">
            <v>115.48</v>
          </cell>
        </row>
        <row r="1259">
          <cell r="A1259" t="str">
            <v>37.04.62</v>
          </cell>
          <cell r="B1259" t="str">
            <v>CANALETA CONCRETO 40CM                                                         </v>
          </cell>
          <cell r="C1259" t="str">
            <v>m</v>
          </cell>
          <cell r="D1259">
            <v>45.14</v>
          </cell>
        </row>
        <row r="1260">
          <cell r="A1260" t="str">
            <v>37.04.63</v>
          </cell>
          <cell r="B1260" t="str">
            <v>CANALETA CONCRETO 60CM                                                         </v>
          </cell>
          <cell r="C1260" t="str">
            <v>m</v>
          </cell>
          <cell r="D1260">
            <v>73.88</v>
          </cell>
        </row>
        <row r="1261">
          <cell r="A1261" t="str">
            <v>37.04.64</v>
          </cell>
          <cell r="B1261" t="str">
            <v>CANALETA CONCRETO 80CM                                                         </v>
          </cell>
          <cell r="C1261" t="str">
            <v>m</v>
          </cell>
          <cell r="D1261">
            <v>131.63</v>
          </cell>
        </row>
        <row r="1262">
          <cell r="A1262" t="str">
            <v>37.04.65</v>
          </cell>
          <cell r="B1262" t="str">
            <v>TUBO PVC PERFURADO OU NAO D=0,050M                                             </v>
          </cell>
          <cell r="C1262" t="str">
            <v>m</v>
          </cell>
          <cell r="D1262">
            <v>18.98</v>
          </cell>
        </row>
        <row r="1263">
          <cell r="A1263" t="str">
            <v>37.04.66</v>
          </cell>
          <cell r="B1263" t="str">
            <v>TUBO PVC PERFURADO OU NAO D=0,10M                                              </v>
          </cell>
          <cell r="C1263" t="str">
            <v>m</v>
          </cell>
          <cell r="D1263">
            <v>33.18</v>
          </cell>
        </row>
        <row r="1264">
          <cell r="A1264" t="str">
            <v>37.04.67</v>
          </cell>
          <cell r="B1264" t="str">
            <v>TUBO PVC PERFURADO OU NAO D=0,15M                                              </v>
          </cell>
          <cell r="C1264" t="str">
            <v>m</v>
          </cell>
          <cell r="D1264">
            <v>67.35</v>
          </cell>
        </row>
        <row r="1265">
          <cell r="A1265" t="str">
            <v>37.04.68</v>
          </cell>
          <cell r="B1265" t="str">
            <v>MANTA GEOTEXTIL NAO TECIDA                                                     </v>
          </cell>
          <cell r="C1265" t="str">
            <v>kg</v>
          </cell>
          <cell r="D1265">
            <v>23.3</v>
          </cell>
        </row>
        <row r="1266">
          <cell r="A1266" t="str">
            <v>37.04.68.01</v>
          </cell>
          <cell r="B1266" t="str">
            <v>MANTA GEOTEXTIL NAO TECIDA RESISTENCIA LONGITUDINAL 7KN/M                      </v>
          </cell>
          <cell r="C1266" t="str">
            <v>m2</v>
          </cell>
          <cell r="D1266">
            <v>4.5</v>
          </cell>
        </row>
        <row r="1267">
          <cell r="A1267" t="str">
            <v>37.04.68.02</v>
          </cell>
          <cell r="B1267" t="str">
            <v>MANTA GEOTEXTIL NAO TECIDA RESISTENCIA LONGITUDINAL 8KN/M                      </v>
          </cell>
          <cell r="C1267" t="str">
            <v>m2</v>
          </cell>
          <cell r="D1267">
            <v>4.84</v>
          </cell>
        </row>
        <row r="1268">
          <cell r="A1268" t="str">
            <v>37.04.68.03</v>
          </cell>
          <cell r="B1268" t="str">
            <v>MANTA GEOTEXTIL NAO TECIDA RESISTENCIA LONGITUDINAL 9KN/M                      </v>
          </cell>
          <cell r="C1268" t="str">
            <v>m2</v>
          </cell>
          <cell r="D1268">
            <v>5.59</v>
          </cell>
        </row>
        <row r="1269">
          <cell r="A1269" t="str">
            <v>37.04.68.04</v>
          </cell>
          <cell r="B1269" t="str">
            <v>MANTA GEOTEXTIL NAO TECIDA RESISTENCIA LONGITUDINAL 10 KN/M                    </v>
          </cell>
          <cell r="C1269" t="str">
            <v>m2</v>
          </cell>
          <cell r="D1269">
            <v>6.13</v>
          </cell>
        </row>
        <row r="1270">
          <cell r="A1270" t="str">
            <v>37.04.68.05</v>
          </cell>
          <cell r="B1270" t="str">
            <v>MANTA GEOTEXTIL NAO TECIDA RESISTENCIA LONGITUDINAL 14 KN/M                    </v>
          </cell>
          <cell r="C1270" t="str">
            <v>m2</v>
          </cell>
          <cell r="D1270">
            <v>7.44</v>
          </cell>
        </row>
        <row r="1271">
          <cell r="A1271" t="str">
            <v>37.04.68.06</v>
          </cell>
          <cell r="B1271" t="str">
            <v>MANTA GEOTEXTIL NAO TECIDA RESISTENCIA LONGITUDINAL 16 KN/M                    </v>
          </cell>
          <cell r="C1271" t="str">
            <v>m2</v>
          </cell>
          <cell r="D1271">
            <v>8.74</v>
          </cell>
        </row>
        <row r="1272">
          <cell r="A1272" t="str">
            <v>37.04.68.07</v>
          </cell>
          <cell r="B1272" t="str">
            <v>MANTA GEOTEXTIL NAO TECIDA RESISTENCIA LONGITUDINAL 21 KN/M                    </v>
          </cell>
          <cell r="C1272" t="str">
            <v>m2</v>
          </cell>
          <cell r="D1272">
            <v>11.35</v>
          </cell>
        </row>
        <row r="1273">
          <cell r="A1273" t="str">
            <v>37.04.68.08</v>
          </cell>
          <cell r="B1273" t="str">
            <v>MANTA GEOTEXTIL NAO TECIDA RESISTENCIA LONGITUDINAL 26 KN/M                    </v>
          </cell>
          <cell r="C1273" t="str">
            <v>m2</v>
          </cell>
          <cell r="D1273">
            <v>13.94</v>
          </cell>
        </row>
        <row r="1274">
          <cell r="A1274" t="str">
            <v>37.04.68.09</v>
          </cell>
          <cell r="B1274" t="str">
            <v>MANTA GEOTEXTIL NAO TECIDA RESISTENCIA LONGITUDINAL 31 KN/M                    </v>
          </cell>
          <cell r="C1274" t="str">
            <v>m2</v>
          </cell>
          <cell r="D1274">
            <v>16.54</v>
          </cell>
        </row>
        <row r="1275">
          <cell r="A1275" t="str">
            <v>37.04.68.10</v>
          </cell>
          <cell r="B1275" t="str">
            <v>MANTA GEOTEXTIL TECIDA RESISTENCIA LONGITUDINAL 24 KN/M                        </v>
          </cell>
          <cell r="C1275" t="str">
            <v>m2</v>
          </cell>
          <cell r="D1275">
            <v>6.31</v>
          </cell>
        </row>
        <row r="1276">
          <cell r="A1276" t="str">
            <v>37.04.68.11</v>
          </cell>
          <cell r="B1276" t="str">
            <v>MANTA GEOTEXTIL TECIDA RESISTENCIA LONGITUDINAL 48 KN/M                        </v>
          </cell>
          <cell r="C1276" t="str">
            <v>m2</v>
          </cell>
          <cell r="D1276">
            <v>9.9</v>
          </cell>
        </row>
        <row r="1277">
          <cell r="A1277" t="str">
            <v>37.04.69</v>
          </cell>
          <cell r="B1277" t="str">
            <v>MANTA GEOTEXTIL TECIDA                                                         </v>
          </cell>
          <cell r="C1277" t="str">
            <v>kg</v>
          </cell>
          <cell r="D1277">
            <v>36.03</v>
          </cell>
        </row>
        <row r="1278">
          <cell r="A1278" t="str">
            <v>37.04.70</v>
          </cell>
          <cell r="B1278" t="str">
            <v>ENCHIMENTO DE VALA COM AREIA LAVADA                                            </v>
          </cell>
          <cell r="C1278" t="str">
            <v>m3</v>
          </cell>
          <cell r="D1278">
            <v>138.42</v>
          </cell>
        </row>
        <row r="1279">
          <cell r="A1279" t="str">
            <v>37.04.71</v>
          </cell>
          <cell r="B1279" t="str">
            <v>ENCHIMENTO DE VALA COM PEDRA BRITADA 3E4                                       </v>
          </cell>
          <cell r="C1279" t="str">
            <v>m3</v>
          </cell>
          <cell r="D1279">
            <v>106.95</v>
          </cell>
        </row>
        <row r="1280">
          <cell r="A1280" t="str">
            <v>37.04.72</v>
          </cell>
          <cell r="B1280" t="str">
            <v>ENCHIMENTO DE VALA COM PEDRA RACHAO                                            </v>
          </cell>
          <cell r="C1280" t="str">
            <v>m3</v>
          </cell>
          <cell r="D1280">
            <v>89.21</v>
          </cell>
        </row>
        <row r="1281">
          <cell r="A1281" t="str">
            <v>37.04.73</v>
          </cell>
          <cell r="B1281" t="str">
            <v>TUBO ACO CORRUGADO GALV.MET.NAO DESTRUT.                                       </v>
          </cell>
          <cell r="C1281" t="str">
            <v>kg</v>
          </cell>
          <cell r="D1281">
            <v>29.76</v>
          </cell>
        </row>
        <row r="1282">
          <cell r="A1282" t="str">
            <v>37.04.74</v>
          </cell>
          <cell r="B1282" t="str">
            <v>TUBO ACO CORR.EPOXI MET.NAO DESTRUTIVO                                         </v>
          </cell>
          <cell r="C1282" t="str">
            <v>kg</v>
          </cell>
          <cell r="D1282">
            <v>30.64</v>
          </cell>
        </row>
        <row r="1283">
          <cell r="A1283" t="str">
            <v>37.04.75</v>
          </cell>
          <cell r="B1283" t="str">
            <v>TUBO ACO CORR.GALV.MET.DESTRUTIVO                                              </v>
          </cell>
          <cell r="C1283" t="str">
            <v>kg</v>
          </cell>
          <cell r="D1283">
            <v>17.22</v>
          </cell>
        </row>
        <row r="1284">
          <cell r="A1284" t="str">
            <v>37.04.76</v>
          </cell>
          <cell r="B1284" t="str">
            <v>TUBO ACO CORR.EPOXI MET. DESTRUTIVO                                            </v>
          </cell>
          <cell r="C1284" t="str">
            <v>kg</v>
          </cell>
          <cell r="D1284">
            <v>18.55</v>
          </cell>
        </row>
        <row r="1285">
          <cell r="A1285" t="str">
            <v>37.05.04</v>
          </cell>
          <cell r="B1285" t="str">
            <v>SUPORTE MADEIRA TRATADA 0,10X0,10M                                             </v>
          </cell>
          <cell r="C1285" t="str">
            <v>m</v>
          </cell>
          <cell r="D1285">
            <v>73.53</v>
          </cell>
        </row>
        <row r="1286">
          <cell r="A1286" t="str">
            <v>37.05.05</v>
          </cell>
          <cell r="B1286" t="str">
            <v>SUPORTE DE PERFIL METALICO GALVANIZADO                                         </v>
          </cell>
          <cell r="C1286" t="str">
            <v>kg</v>
          </cell>
          <cell r="D1286">
            <v>18.06</v>
          </cell>
        </row>
        <row r="1287">
          <cell r="A1287" t="str">
            <v>37.05.06</v>
          </cell>
          <cell r="B1287" t="str">
            <v>SUPORTE DE TUBO GALVANIZADO D=2 1/2"                                           </v>
          </cell>
          <cell r="C1287" t="str">
            <v>m</v>
          </cell>
          <cell r="D1287">
            <v>81.14</v>
          </cell>
        </row>
        <row r="1288">
          <cell r="A1288" t="str">
            <v>37.05.07</v>
          </cell>
          <cell r="B1288" t="str">
            <v>SUBSTITUICAO DE DEFENSA SEMI-MALEAVEL                                          </v>
          </cell>
          <cell r="C1288" t="str">
            <v>m</v>
          </cell>
          <cell r="D1288">
            <v>51.24</v>
          </cell>
        </row>
        <row r="1289">
          <cell r="A1289" t="str">
            <v>37.05.08</v>
          </cell>
          <cell r="B1289" t="str">
            <v>DEFENSA SEMI-MALEAVEL SIMPLES-FORNECIMEN                                       </v>
          </cell>
          <cell r="C1289" t="str">
            <v>m</v>
          </cell>
          <cell r="D1289">
            <v>198</v>
          </cell>
        </row>
        <row r="1290">
          <cell r="A1290" t="str">
            <v>37.05.09</v>
          </cell>
          <cell r="B1290" t="str">
            <v>DEFENSA SEMI-MALEAVEL SIMPLES-INST                                             </v>
          </cell>
          <cell r="C1290" t="str">
            <v>m</v>
          </cell>
          <cell r="D1290">
            <v>30.23</v>
          </cell>
        </row>
        <row r="1291">
          <cell r="A1291" t="str">
            <v>37.05.10.01</v>
          </cell>
          <cell r="B1291" t="str">
            <v>TACHA REFLETIVA MONODIRECIONAL TIPO III OU IV ABNT (VIDRO OU PRISMATICA)       </v>
          </cell>
          <cell r="C1291" t="str">
            <v>un</v>
          </cell>
          <cell r="D1291">
            <v>24.59</v>
          </cell>
        </row>
        <row r="1292">
          <cell r="A1292" t="str">
            <v>37.05.11.01</v>
          </cell>
          <cell r="B1292" t="str">
            <v>TACHA REFLETIVA BIDIRECIONAL TIPO III OU ABNT (VIDRO OU PRISMATICA)            </v>
          </cell>
          <cell r="C1292" t="str">
            <v>un</v>
          </cell>
          <cell r="D1292">
            <v>30.06</v>
          </cell>
        </row>
        <row r="1293">
          <cell r="A1293" t="str">
            <v>37.05.14</v>
          </cell>
          <cell r="B1293" t="str">
            <v>MINI TACHAO MONODIRECIONAL REFL.VIDRO                                          </v>
          </cell>
          <cell r="C1293" t="str">
            <v>un</v>
          </cell>
          <cell r="D1293">
            <v>42.71</v>
          </cell>
        </row>
        <row r="1294">
          <cell r="A1294" t="str">
            <v>37.05.15</v>
          </cell>
          <cell r="B1294" t="str">
            <v>MINI TACHAO BIDIRECIONAL REFL.VIDRO                                            </v>
          </cell>
          <cell r="C1294" t="str">
            <v>un</v>
          </cell>
          <cell r="D1294">
            <v>44.48</v>
          </cell>
        </row>
        <row r="1295">
          <cell r="A1295" t="str">
            <v>37.05.16</v>
          </cell>
          <cell r="B1295" t="str">
            <v>TACHA MONODIRECIONAL REFLETIVO PLASTICO                                        </v>
          </cell>
          <cell r="C1295" t="str">
            <v>un</v>
          </cell>
          <cell r="D1295">
            <v>14.05</v>
          </cell>
        </row>
        <row r="1296">
          <cell r="A1296" t="str">
            <v>37.05.17</v>
          </cell>
          <cell r="B1296" t="str">
            <v>TACHA BIDIRECIONAL REFLETIVO PLASTICO                                          </v>
          </cell>
          <cell r="C1296" t="str">
            <v>un</v>
          </cell>
          <cell r="D1296">
            <v>15.74</v>
          </cell>
        </row>
        <row r="1297">
          <cell r="A1297" t="str">
            <v>37.05.20</v>
          </cell>
          <cell r="B1297" t="str">
            <v>SINALIZ.HORIZ.ACRIL.BASE DE AGUA                                               </v>
          </cell>
          <cell r="C1297" t="str">
            <v>m2</v>
          </cell>
          <cell r="D1297">
            <v>17.97</v>
          </cell>
        </row>
        <row r="1298">
          <cell r="A1298" t="str">
            <v>37.05.20.01</v>
          </cell>
          <cell r="B1298" t="str">
            <v>SINALIZ.HOR.TINTA P/ POUCO TRAFEGO                                             </v>
          </cell>
          <cell r="C1298" t="str">
            <v>m2</v>
          </cell>
          <cell r="D1298">
            <v>14.99</v>
          </cell>
        </row>
        <row r="1299">
          <cell r="A1299" t="str">
            <v>37.05.20.02</v>
          </cell>
          <cell r="B1299" t="str">
            <v>RENOV.TINTA RES.ACRIL./VINILICA                                                </v>
          </cell>
          <cell r="C1299" t="str">
            <v>m2</v>
          </cell>
          <cell r="D1299">
            <v>19.9</v>
          </cell>
        </row>
        <row r="1300">
          <cell r="A1300" t="str">
            <v>37.05.20.03</v>
          </cell>
          <cell r="B1300" t="str">
            <v>RENOS.MAT.TERMOPL.ASPERSAO                                                     </v>
          </cell>
          <cell r="C1300" t="str">
            <v>m2</v>
          </cell>
          <cell r="D1300">
            <v>48.6</v>
          </cell>
        </row>
        <row r="1301">
          <cell r="A1301" t="str">
            <v>37.05.20.04</v>
          </cell>
          <cell r="B1301" t="str">
            <v>RENOV.MAT.TERMOPL.EXTRUSAO                                                     </v>
          </cell>
          <cell r="C1301" t="str">
            <v>m2</v>
          </cell>
          <cell r="D1301">
            <v>56.28</v>
          </cell>
        </row>
        <row r="1302">
          <cell r="A1302" t="str">
            <v>37.05.21</v>
          </cell>
          <cell r="B1302" t="str">
            <v>SINALIZ.HORIZ.ACRIL.BASE AGUA C/VISIBE.                                        </v>
          </cell>
          <cell r="C1302" t="str">
            <v>m2</v>
          </cell>
          <cell r="D1302">
            <v>22.14</v>
          </cell>
        </row>
        <row r="1303">
          <cell r="A1303" t="str">
            <v>37.05.26</v>
          </cell>
          <cell r="B1303" t="str">
            <v>RETIRADA DE PLACA DE SOLO EM SUPORTE DE MADEIRA OU METALICO.                   </v>
          </cell>
          <cell r="C1303" t="str">
            <v>m2</v>
          </cell>
          <cell r="D1303">
            <v>35.44</v>
          </cell>
        </row>
        <row r="1304">
          <cell r="A1304" t="str">
            <v>37.05.27</v>
          </cell>
          <cell r="B1304" t="str">
            <v>RETIRADA DE PLACA AEREA                                                        </v>
          </cell>
          <cell r="C1304" t="str">
            <v>m2</v>
          </cell>
          <cell r="D1304">
            <v>47.17</v>
          </cell>
        </row>
        <row r="1305">
          <cell r="A1305" t="str">
            <v>37.05.28</v>
          </cell>
          <cell r="B1305" t="str">
            <v>COLOCACAO DE PLACA EM SUPORTE DE MADEIRA OU METALICO - SOLO                    </v>
          </cell>
          <cell r="C1305" t="str">
            <v>m2</v>
          </cell>
          <cell r="D1305">
            <v>41.35</v>
          </cell>
        </row>
        <row r="1306">
          <cell r="A1306" t="str">
            <v>37.05.29</v>
          </cell>
          <cell r="B1306" t="str">
            <v>COLOCACAO DE PLACA AEREA EM PORTICOS OU SEMI-PORTICOS.                         </v>
          </cell>
          <cell r="C1306" t="str">
            <v>m2</v>
          </cell>
          <cell r="D1306">
            <v>58.96</v>
          </cell>
        </row>
        <row r="1307">
          <cell r="A1307" t="str">
            <v>37.05.30</v>
          </cell>
          <cell r="B1307" t="str">
            <v>FORNECIMENTO E TRANSPORTE DE PLACA DE ACO GT+GT.                               </v>
          </cell>
          <cell r="C1307" t="str">
            <v>m2</v>
          </cell>
          <cell r="D1307">
            <v>695.26</v>
          </cell>
        </row>
        <row r="1308">
          <cell r="A1308" t="str">
            <v>37.05.31</v>
          </cell>
          <cell r="B1308" t="str">
            <v>FORNECIMENTO E TRANSPORTE DE PLACA MOD. ALUMINIO GT+GT.                        </v>
          </cell>
          <cell r="C1308" t="str">
            <v>m2</v>
          </cell>
          <cell r="D1308">
            <v>956.61</v>
          </cell>
        </row>
        <row r="1309">
          <cell r="A1309" t="str">
            <v>37.05.32.01</v>
          </cell>
          <cell r="B1309" t="str">
            <v>FORN.E COL.PL.AL.MOD.GT+AI PORT/SEMI PORT                                      </v>
          </cell>
          <cell r="C1309" t="str">
            <v>m2</v>
          </cell>
          <cell r="D1309">
            <v>1120.66</v>
          </cell>
        </row>
        <row r="1310">
          <cell r="A1310" t="str">
            <v>37.05.33</v>
          </cell>
          <cell r="B1310" t="str">
            <v>FORN. E IMPLANT. DE BRACO PROJ. E PLACA AEREA GT-GT                            </v>
          </cell>
          <cell r="C1310" t="str">
            <v>un</v>
          </cell>
          <cell r="D1310">
            <v>6735.48</v>
          </cell>
        </row>
        <row r="1311">
          <cell r="A1311" t="str">
            <v>37.05.34.01</v>
          </cell>
          <cell r="B1311" t="str">
            <v>FORNECIMENTO E INSTALACAO DE SEMI-PORTICO TUBULAR COM BRACO DE 5,10M           </v>
          </cell>
          <cell r="C1311" t="str">
            <v>un</v>
          </cell>
          <cell r="D1311">
            <v>17633.76</v>
          </cell>
        </row>
        <row r="1312">
          <cell r="A1312" t="str">
            <v>37.05.36.01</v>
          </cell>
          <cell r="B1312" t="str">
            <v>DISP.MARCADOR ALINHAM-BARR.PLAST.BICOLOR                                       </v>
          </cell>
          <cell r="C1312" t="str">
            <v>un</v>
          </cell>
          <cell r="D1312">
            <v>635.5</v>
          </cell>
        </row>
        <row r="1313">
          <cell r="A1313" t="str">
            <v>37.05.36.02</v>
          </cell>
          <cell r="B1313" t="str">
            <v>DISP.MARC.ALINH.-CILINDRO CANAL. TRAFEGO                                       </v>
          </cell>
          <cell r="C1313" t="str">
            <v>un</v>
          </cell>
          <cell r="D1313">
            <v>368.82</v>
          </cell>
        </row>
        <row r="1314">
          <cell r="A1314" t="str">
            <v>37.05.36.03</v>
          </cell>
          <cell r="B1314" t="str">
            <v>DISP.DELIMITADOR-BALIZADOR CIL.C/PEL.AI                                        </v>
          </cell>
          <cell r="C1314" t="str">
            <v>un</v>
          </cell>
          <cell r="D1314">
            <v>368.82</v>
          </cell>
        </row>
        <row r="1315">
          <cell r="A1315" t="str">
            <v>37.05.36.04</v>
          </cell>
          <cell r="B1315" t="str">
            <v>DISP.MARCADOR ALINH-BAIA P/BALIZ.SIMPLES                                       </v>
          </cell>
          <cell r="C1315" t="str">
            <v>un</v>
          </cell>
          <cell r="D1315">
            <v>1358.45</v>
          </cell>
        </row>
        <row r="1316">
          <cell r="A1316" t="str">
            <v>37.05.36.05</v>
          </cell>
          <cell r="B1316" t="str">
            <v>LAMELA ANT. DEFENSA H=0,80M                                                    </v>
          </cell>
          <cell r="C1316" t="str">
            <v>m</v>
          </cell>
          <cell r="D1316">
            <v>245.24</v>
          </cell>
        </row>
        <row r="1317">
          <cell r="A1317" t="str">
            <v>37.05.36.06</v>
          </cell>
          <cell r="B1317" t="str">
            <v>DISPOSITIVO DELIMITADOR-BALIZADOR DE SOLO                                      </v>
          </cell>
          <cell r="C1317" t="str">
            <v>un</v>
          </cell>
          <cell r="D1317">
            <v>115.99</v>
          </cell>
        </row>
        <row r="1318">
          <cell r="A1318" t="str">
            <v>37.06.01</v>
          </cell>
          <cell r="B1318" t="str">
            <v>GRAMA EM PLACA SEM ADUBO                                                       </v>
          </cell>
          <cell r="C1318" t="str">
            <v>m2</v>
          </cell>
          <cell r="D1318">
            <v>6.32</v>
          </cell>
        </row>
        <row r="1319">
          <cell r="A1319" t="str">
            <v>37.06.02</v>
          </cell>
          <cell r="B1319" t="str">
            <v>GRAMA EM PLACA COM ADUBO                                                       </v>
          </cell>
          <cell r="C1319" t="str">
            <v>m2</v>
          </cell>
          <cell r="D1319">
            <v>7.08</v>
          </cell>
        </row>
        <row r="1320">
          <cell r="A1320" t="str">
            <v>37.06.03</v>
          </cell>
          <cell r="B1320" t="str">
            <v>ROCADA MANUAL                                                                  </v>
          </cell>
          <cell r="C1320" t="str">
            <v>ha</v>
          </cell>
          <cell r="D1320">
            <v>2922.49</v>
          </cell>
        </row>
        <row r="1321">
          <cell r="A1321" t="str">
            <v>37.06.04</v>
          </cell>
          <cell r="B1321" t="str">
            <v>ROCADA MECANICA                                                                </v>
          </cell>
          <cell r="C1321" t="str">
            <v>ha</v>
          </cell>
          <cell r="D1321">
            <v>1061.28</v>
          </cell>
        </row>
        <row r="1322">
          <cell r="A1322" t="str">
            <v>37.06.05</v>
          </cell>
          <cell r="B1322" t="str">
            <v>CAPINA MANUAL                                                                  </v>
          </cell>
          <cell r="C1322" t="str">
            <v>ha</v>
          </cell>
          <cell r="D1322">
            <v>5213.11</v>
          </cell>
        </row>
        <row r="1323">
          <cell r="A1323" t="str">
            <v>37.06.06</v>
          </cell>
          <cell r="B1323" t="str">
            <v>CAPINA QUIMICA                                                                 </v>
          </cell>
          <cell r="C1323" t="str">
            <v>m2</v>
          </cell>
          <cell r="D1323">
            <v>0.42</v>
          </cell>
        </row>
        <row r="1324">
          <cell r="A1324" t="str">
            <v>37.06.07</v>
          </cell>
          <cell r="B1324" t="str">
            <v>CONSERVACAO MANUAL DE ACEIRO                                                   </v>
          </cell>
          <cell r="C1324" t="str">
            <v>ha</v>
          </cell>
          <cell r="D1324">
            <v>5498.16</v>
          </cell>
        </row>
        <row r="1325">
          <cell r="A1325" t="str">
            <v>37.06.08</v>
          </cell>
          <cell r="B1325" t="str">
            <v>DESPRAGUEJAMENTO MANUAL DE GRAMADO                                             </v>
          </cell>
          <cell r="C1325" t="str">
            <v>ha</v>
          </cell>
          <cell r="D1325">
            <v>1351.66</v>
          </cell>
        </row>
        <row r="1326">
          <cell r="A1326" t="str">
            <v>37.06.09</v>
          </cell>
          <cell r="B1326" t="str">
            <v>REMOCAO LIXO ENTULHO                                                           </v>
          </cell>
          <cell r="C1326" t="str">
            <v>equipe.hor</v>
          </cell>
          <cell r="D1326">
            <v>247.06</v>
          </cell>
        </row>
        <row r="1327">
          <cell r="A1327" t="str">
            <v>37.28.08.01.01</v>
          </cell>
          <cell r="B1327" t="str">
            <v>CONFECCAO, MONTAGEM E INSTALACAO DE PLACA INSTITUCIONAL                        </v>
          </cell>
          <cell r="C1327" t="str">
            <v>m2</v>
          </cell>
          <cell r="D1327">
            <v>153.16</v>
          </cell>
        </row>
        <row r="1328">
          <cell r="A1328" t="str">
            <v>37.28.08.02.01</v>
          </cell>
          <cell r="B1328" t="str">
            <v>MANUTENCAO DE PLACA INSTITUCIONAL                                              </v>
          </cell>
          <cell r="C1328" t="str">
            <v>m2 x mes</v>
          </cell>
          <cell r="D1328">
            <v>33.01</v>
          </cell>
        </row>
        <row r="1329">
          <cell r="A1329" t="str">
            <v>72.01.01.01</v>
          </cell>
          <cell r="B1329" t="str">
            <v>ACAB.CONCRETO DE SUPERF.B-436 - COND. A                                        </v>
          </cell>
          <cell r="C1329" t="str">
            <v>hora</v>
          </cell>
          <cell r="D1329">
            <v>24.77</v>
          </cell>
        </row>
        <row r="1330">
          <cell r="A1330" t="str">
            <v>72.01.01.02</v>
          </cell>
          <cell r="B1330" t="str">
            <v>ACAB.CONCRETO DE SUPERF.B-436 - COND. B                                        </v>
          </cell>
          <cell r="C1330" t="str">
            <v>hora</v>
          </cell>
          <cell r="D1330">
            <v>7.47</v>
          </cell>
        </row>
        <row r="1331">
          <cell r="A1331" t="str">
            <v>72.01.01.03</v>
          </cell>
          <cell r="B1331" t="str">
            <v>ACAB.CONCRETO DE SUPERF.B-436 - COND. C                                        </v>
          </cell>
          <cell r="C1331" t="str">
            <v>hora</v>
          </cell>
          <cell r="D1331">
            <v>27.8</v>
          </cell>
        </row>
        <row r="1332">
          <cell r="A1332" t="str">
            <v>72.01.01.04</v>
          </cell>
          <cell r="B1332" t="str">
            <v>ACAB. CONCRETO DE SUPERF.B-436 - COND. D                                       </v>
          </cell>
          <cell r="C1332" t="str">
            <v>hora</v>
          </cell>
          <cell r="D1332">
            <v>48.43</v>
          </cell>
        </row>
        <row r="1333">
          <cell r="A1333" t="str">
            <v>72.01.02.01</v>
          </cell>
          <cell r="B1333" t="str">
            <v>ACAB.DE CONCRETO SUPERF.BG-38 - COND. A                                        </v>
          </cell>
          <cell r="C1333" t="str">
            <v>hora</v>
          </cell>
          <cell r="D1333">
            <v>23.38</v>
          </cell>
        </row>
        <row r="1334">
          <cell r="A1334" t="str">
            <v>72.01.02.02</v>
          </cell>
          <cell r="B1334" t="str">
            <v>ACAB.DE CONCRETO SUPERF.BG-38 - COND. B                                        </v>
          </cell>
          <cell r="C1334" t="str">
            <v>hora</v>
          </cell>
          <cell r="D1334">
            <v>5.44</v>
          </cell>
        </row>
        <row r="1335">
          <cell r="A1335" t="str">
            <v>72.01.02.03</v>
          </cell>
          <cell r="B1335" t="str">
            <v>ACAB.DE CONCRETO SUPERF.BG-38 - COND. C                                        </v>
          </cell>
          <cell r="C1335" t="str">
            <v>hora</v>
          </cell>
          <cell r="D1335">
            <v>8.47</v>
          </cell>
        </row>
        <row r="1336">
          <cell r="A1336" t="str">
            <v>72.01.02.04</v>
          </cell>
          <cell r="B1336" t="str">
            <v>ACAB.DE CONCRETO SUPERF.BG-38 - COND. D                                        </v>
          </cell>
          <cell r="C1336" t="str">
            <v>hora</v>
          </cell>
          <cell r="D1336">
            <v>29.1</v>
          </cell>
        </row>
        <row r="1337">
          <cell r="A1337" t="str">
            <v>72.02.01.01</v>
          </cell>
          <cell r="B1337" t="str">
            <v>VEICULO C/CAPAC.P/4 PES.1.600CC COND. A                                        </v>
          </cell>
          <cell r="C1337" t="str">
            <v>hora</v>
          </cell>
          <cell r="D1337">
            <v>24.27</v>
          </cell>
        </row>
        <row r="1338">
          <cell r="A1338" t="str">
            <v>72.02.01.02</v>
          </cell>
          <cell r="B1338" t="str">
            <v>VEICULO C/CAPAC.P/4 PES.1600CC COND. B                                         </v>
          </cell>
          <cell r="C1338" t="str">
            <v>hora</v>
          </cell>
          <cell r="D1338">
            <v>6.25</v>
          </cell>
        </row>
        <row r="1339">
          <cell r="A1339" t="str">
            <v>72.02.01.03</v>
          </cell>
          <cell r="B1339" t="str">
            <v>VEICULO C/CAPAC.P/4 PES.1600CC COND. C                                         </v>
          </cell>
          <cell r="C1339" t="str">
            <v>hora</v>
          </cell>
          <cell r="D1339">
            <v>39.74</v>
          </cell>
        </row>
        <row r="1340">
          <cell r="A1340" t="str">
            <v>72.02.01.04</v>
          </cell>
          <cell r="B1340" t="str">
            <v>VEICULO C/CAPAC.P/4 PES.1.600CC COND. D                                        </v>
          </cell>
          <cell r="C1340" t="str">
            <v>hora</v>
          </cell>
          <cell r="D1340">
            <v>60.63</v>
          </cell>
        </row>
        <row r="1341">
          <cell r="A1341" t="str">
            <v>72.02.01.05</v>
          </cell>
          <cell r="B1341" t="str">
            <v>VEICULO C/CAPAC.P/4 PES. 1.600CC COND. E                                       </v>
          </cell>
          <cell r="C1341" t="str">
            <v>km</v>
          </cell>
          <cell r="D1341">
            <v>0.6</v>
          </cell>
        </row>
        <row r="1342">
          <cell r="A1342" t="str">
            <v>72.02.01.06</v>
          </cell>
          <cell r="B1342" t="str">
            <v>VEICULO C/CAPAC.P/4 PES. 1.600CC COND F                                        </v>
          </cell>
          <cell r="C1342" t="str">
            <v>veic.mens</v>
          </cell>
          <cell r="D1342">
            <v>3040.39</v>
          </cell>
        </row>
        <row r="1343">
          <cell r="A1343" t="str">
            <v>72.02.02.01</v>
          </cell>
          <cell r="B1343" t="str">
            <v>VEICULO C/CAPAC.P/4 PES. 1.000CC COND. A                                       </v>
          </cell>
          <cell r="C1343" t="str">
            <v>hora</v>
          </cell>
          <cell r="D1343">
            <v>22.91</v>
          </cell>
        </row>
        <row r="1344">
          <cell r="A1344" t="str">
            <v>72.02.02.02</v>
          </cell>
          <cell r="B1344" t="str">
            <v>VEICULO C/CAPAC.P/4 PES. 1.000CC COND. B                                       </v>
          </cell>
          <cell r="C1344" t="str">
            <v>hora</v>
          </cell>
          <cell r="D1344">
            <v>3.73</v>
          </cell>
        </row>
        <row r="1345">
          <cell r="A1345" t="str">
            <v>72.02.02.03</v>
          </cell>
          <cell r="B1345" t="str">
            <v>VEICULO C/CAPAC.P/4 PES. 1.000CC COND. C                                       </v>
          </cell>
          <cell r="C1345" t="str">
            <v>hora</v>
          </cell>
          <cell r="D1345">
            <v>32.22</v>
          </cell>
        </row>
        <row r="1346">
          <cell r="A1346" t="str">
            <v>72.02.02.04</v>
          </cell>
          <cell r="B1346" t="str">
            <v>VEICULO C/CAPAC.P/4 PES. 1.000CC COND. D                                       </v>
          </cell>
          <cell r="C1346" t="str">
            <v>hora</v>
          </cell>
          <cell r="D1346">
            <v>53.11</v>
          </cell>
        </row>
        <row r="1347">
          <cell r="A1347" t="str">
            <v>72.02.02.05</v>
          </cell>
          <cell r="B1347" t="str">
            <v>VEICULO C/CAPAC.P/4 PES. 1.000CC COND. E                                       </v>
          </cell>
          <cell r="C1347" t="str">
            <v>km</v>
          </cell>
          <cell r="D1347">
            <v>0.5</v>
          </cell>
        </row>
        <row r="1348">
          <cell r="A1348" t="str">
            <v>72.02.02.06</v>
          </cell>
          <cell r="B1348" t="str">
            <v>VEICULO C/CAPAC.P/4 PES.1000CC COND. F                                         </v>
          </cell>
          <cell r="C1348" t="str">
            <v>veic.mens</v>
          </cell>
          <cell r="D1348">
            <v>2349.19</v>
          </cell>
        </row>
        <row r="1349">
          <cell r="A1349" t="str">
            <v>72.02.03.01</v>
          </cell>
          <cell r="B1349" t="str">
            <v>VEIC.UTIL.09 PESSOAS 1.600CC COND.A                                            </v>
          </cell>
          <cell r="C1349" t="str">
            <v>hora</v>
          </cell>
          <cell r="D1349">
            <v>24.87</v>
          </cell>
        </row>
        <row r="1350">
          <cell r="A1350" t="str">
            <v>72.02.03.02</v>
          </cell>
          <cell r="B1350" t="str">
            <v>VEIC.UTIL.09 PESSOAS 1.600CC COND.B                                            </v>
          </cell>
          <cell r="C1350" t="str">
            <v>hora</v>
          </cell>
          <cell r="D1350">
            <v>7.34</v>
          </cell>
        </row>
        <row r="1351">
          <cell r="A1351" t="str">
            <v>72.02.03.03</v>
          </cell>
          <cell r="B1351" t="str">
            <v>VEIC.UTIL.09 PESSOAS 1.600CC COND.C                                            </v>
          </cell>
          <cell r="C1351" t="str">
            <v>hora</v>
          </cell>
          <cell r="D1351">
            <v>47.48</v>
          </cell>
        </row>
        <row r="1352">
          <cell r="A1352" t="str">
            <v>72.02.03.04</v>
          </cell>
          <cell r="B1352" t="str">
            <v>VEIC.UTIL.09 PESSOAS 1.600CC COND.D                                            </v>
          </cell>
          <cell r="C1352" t="str">
            <v>hora</v>
          </cell>
          <cell r="D1352">
            <v>68.36</v>
          </cell>
        </row>
        <row r="1353">
          <cell r="A1353" t="str">
            <v>72.02.03.05</v>
          </cell>
          <cell r="B1353" t="str">
            <v>VEIC.UTIL.09 PESSOAS 1.600CC COND.E                                            </v>
          </cell>
          <cell r="C1353" t="str">
            <v>km</v>
          </cell>
          <cell r="D1353">
            <v>0.72</v>
          </cell>
        </row>
        <row r="1354">
          <cell r="A1354" t="str">
            <v>72.02.03.06</v>
          </cell>
          <cell r="B1354" t="str">
            <v>VEIC.UTIL.09 PESSOAS 1.600CC COND. F                                           </v>
          </cell>
          <cell r="C1354" t="str">
            <v>veic.mens</v>
          </cell>
          <cell r="D1354">
            <v>3340.93</v>
          </cell>
        </row>
        <row r="1355">
          <cell r="A1355" t="str">
            <v>72.02.04.01</v>
          </cell>
          <cell r="B1355" t="str">
            <v>VEICULO UTIL.CAMIONETE P/3 PES. COND. A                                        </v>
          </cell>
          <cell r="C1355" t="str">
            <v>hora</v>
          </cell>
          <cell r="D1355">
            <v>27.54</v>
          </cell>
        </row>
        <row r="1356">
          <cell r="A1356" t="str">
            <v>72.02.04.02</v>
          </cell>
          <cell r="B1356" t="str">
            <v>VEICULO UTIL.CAMIONETE P/3 PES. COND. B                                        </v>
          </cell>
          <cell r="C1356" t="str">
            <v>hora</v>
          </cell>
          <cell r="D1356">
            <v>12.02</v>
          </cell>
        </row>
        <row r="1357">
          <cell r="A1357" t="str">
            <v>72.02.04.03</v>
          </cell>
          <cell r="B1357" t="str">
            <v>VEICULO UTIL.CAMIONETE P/3 PES. COND. C                                        </v>
          </cell>
          <cell r="C1357" t="str">
            <v>hora</v>
          </cell>
          <cell r="D1357">
            <v>59.1</v>
          </cell>
        </row>
        <row r="1358">
          <cell r="A1358" t="str">
            <v>72.02.04.04</v>
          </cell>
          <cell r="B1358" t="str">
            <v>VEICULO UTIL.CAMIONETE P/3 PES. COND. D                                        </v>
          </cell>
          <cell r="C1358" t="str">
            <v>hora</v>
          </cell>
          <cell r="D1358">
            <v>79.99</v>
          </cell>
        </row>
        <row r="1359">
          <cell r="A1359" t="str">
            <v>72.02.04.05</v>
          </cell>
          <cell r="B1359" t="str">
            <v>VEICULO UTIL.CAMIONETE P/ 3 PES. COND. E                                       </v>
          </cell>
          <cell r="C1359" t="str">
            <v>km</v>
          </cell>
          <cell r="D1359">
            <v>0.94</v>
          </cell>
        </row>
        <row r="1360">
          <cell r="A1360" t="str">
            <v>72.02.04.06</v>
          </cell>
          <cell r="B1360" t="str">
            <v>VEICULO UTIL.CAMIONETE P/3 PES.COND. F                                         </v>
          </cell>
          <cell r="C1360" t="str">
            <v>veic.mens</v>
          </cell>
          <cell r="D1360">
            <v>4814.92</v>
          </cell>
        </row>
        <row r="1361">
          <cell r="A1361" t="str">
            <v>72.02.05.01</v>
          </cell>
          <cell r="B1361" t="str">
            <v>VEICULO DE PREMARCACAO - COND. A                                               </v>
          </cell>
          <cell r="C1361" t="str">
            <v>hora</v>
          </cell>
          <cell r="D1361">
            <v>40.85</v>
          </cell>
        </row>
        <row r="1362">
          <cell r="A1362" t="str">
            <v>72.02.05.02</v>
          </cell>
          <cell r="B1362" t="str">
            <v>VEICULO DE PREMARCACAO - COND. B                                               </v>
          </cell>
          <cell r="C1362" t="str">
            <v>hora</v>
          </cell>
          <cell r="D1362">
            <v>8.18</v>
          </cell>
        </row>
        <row r="1363">
          <cell r="A1363" t="str">
            <v>72.02.05.03</v>
          </cell>
          <cell r="B1363" t="str">
            <v>VEICULO DE PREMARCACAO - COND. C                                               </v>
          </cell>
          <cell r="C1363" t="str">
            <v>hora</v>
          </cell>
          <cell r="D1363">
            <v>37.14</v>
          </cell>
        </row>
        <row r="1364">
          <cell r="A1364" t="str">
            <v>72.02.05.04</v>
          </cell>
          <cell r="B1364" t="str">
            <v>VEICULO DE PREMARCACAO - COND. D                                               </v>
          </cell>
          <cell r="C1364" t="str">
            <v>hora</v>
          </cell>
          <cell r="D1364">
            <v>74.01</v>
          </cell>
        </row>
        <row r="1365">
          <cell r="A1365" t="str">
            <v>72.02.08.01</v>
          </cell>
          <cell r="B1365" t="str">
            <v>VEICULO PEQUENO 1.6CC COM AR E DIRECAO HIDRAULICA - CONDICAO A                 </v>
          </cell>
          <cell r="C1365" t="str">
            <v>hora</v>
          </cell>
          <cell r="D1365">
            <v>25.65</v>
          </cell>
        </row>
        <row r="1366">
          <cell r="A1366" t="str">
            <v>72.02.08.02</v>
          </cell>
          <cell r="B1366" t="str">
            <v>VEICULO PEQUENO 1.6CC COM AR E DIRECAO HIDRAULICA - CONDICAO B                 </v>
          </cell>
          <cell r="C1366" t="str">
            <v>hora</v>
          </cell>
          <cell r="D1366">
            <v>9.21</v>
          </cell>
        </row>
        <row r="1367">
          <cell r="A1367" t="str">
            <v>72.02.08.03</v>
          </cell>
          <cell r="B1367" t="str">
            <v>VEICULO PEQUENO 1.6CC COM AR E DIRECAO HIDRAULICA - CONDICAO C                 </v>
          </cell>
          <cell r="C1367" t="str">
            <v>hora</v>
          </cell>
          <cell r="D1367">
            <v>42.71</v>
          </cell>
        </row>
        <row r="1368">
          <cell r="A1368" t="str">
            <v>72.02.08.04</v>
          </cell>
          <cell r="B1368" t="str">
            <v>VEICULO C/ CAP.P/4.PESSOAS 1.600CC C/ AR + DIR.HID. + AIR BAG - COND.D         </v>
          </cell>
          <cell r="C1368" t="str">
            <v>hora</v>
          </cell>
          <cell r="D1368">
            <v>63.59</v>
          </cell>
        </row>
        <row r="1369">
          <cell r="A1369" t="str">
            <v>72.02.08.05</v>
          </cell>
          <cell r="B1369" t="str">
            <v>VEICULO PEQUENO 1.6CC COM AR E DIRECAO HIDRAULICA - CONDICAO E                 </v>
          </cell>
          <cell r="C1369" t="str">
            <v>km</v>
          </cell>
          <cell r="D1369">
            <v>0.62</v>
          </cell>
        </row>
        <row r="1370">
          <cell r="A1370" t="str">
            <v>72.02.08.06</v>
          </cell>
          <cell r="B1370" t="str">
            <v>VEICULO PEQUENO 1.6CC COM AR E DIRECAO HIDRAULICA - CONDICAO F                 </v>
          </cell>
          <cell r="C1370" t="str">
            <v>veic.mens</v>
          </cell>
          <cell r="D1370">
            <v>3228.26</v>
          </cell>
        </row>
        <row r="1371">
          <cell r="A1371" t="str">
            <v>72.02.09.01</v>
          </cell>
          <cell r="B1371" t="str">
            <v>VEICULO UTILITARIO COM MINIMO DE 10 LUGARES COM AR E DIR. HID. CONDICAO A      </v>
          </cell>
          <cell r="C1371" t="str">
            <v>hora</v>
          </cell>
          <cell r="D1371">
            <v>29.87</v>
          </cell>
        </row>
        <row r="1372">
          <cell r="A1372" t="str">
            <v>72.02.09.02</v>
          </cell>
          <cell r="B1372" t="str">
            <v>VEICULO UTILITARIO COM MINIMO DE 10 LUGARES COM AR E DIR. HID. CONDICAOB       </v>
          </cell>
          <cell r="C1372" t="str">
            <v>hora</v>
          </cell>
          <cell r="D1372">
            <v>16.57</v>
          </cell>
        </row>
        <row r="1373">
          <cell r="A1373" t="str">
            <v>72.02.09.03</v>
          </cell>
          <cell r="B1373" t="str">
            <v>VEICULO UTILITARIO COM MINIMO DE 10 LUGARES COM AR E DIR. HID. CONDICAO C      </v>
          </cell>
          <cell r="C1373" t="str">
            <v>hora</v>
          </cell>
          <cell r="D1373">
            <v>56.71</v>
          </cell>
        </row>
        <row r="1374">
          <cell r="A1374" t="str">
            <v>72.02.09.04</v>
          </cell>
          <cell r="B1374" t="str">
            <v>VEICULO UTILITARIO C/MIN.10LUGARES C/ AR + DIR.HID. COND.D                     </v>
          </cell>
          <cell r="C1374" t="str">
            <v>hora</v>
          </cell>
          <cell r="D1374">
            <v>77.59</v>
          </cell>
        </row>
        <row r="1375">
          <cell r="A1375" t="str">
            <v>72.02.09.05</v>
          </cell>
          <cell r="B1375" t="str">
            <v>VEICULO UTILITARIO COM MINIMO DE 10 LUGARES COM AR E DIR. HID. CONDICAOE       </v>
          </cell>
          <cell r="C1375" t="str">
            <v>km</v>
          </cell>
          <cell r="D1375">
            <v>1.09</v>
          </cell>
        </row>
        <row r="1376">
          <cell r="A1376" t="str">
            <v>72.02.09.06</v>
          </cell>
          <cell r="B1376" t="str">
            <v>VEICULO UTILITARIO COM MINIMO DE 10 LUGARES COM AR E DIR. HID. CONDICAOF       </v>
          </cell>
          <cell r="C1376" t="str">
            <v>veic.mens</v>
          </cell>
          <cell r="D1376">
            <v>5876.71</v>
          </cell>
        </row>
        <row r="1377">
          <cell r="A1377" t="str">
            <v>72.02.10.01</v>
          </cell>
          <cell r="B1377" t="str">
            <v>VEICULO UTILITARIO PICK-UP COM AR E DIR. HID. CONDICAO A                       </v>
          </cell>
          <cell r="C1377" t="str">
            <v>hora</v>
          </cell>
          <cell r="D1377">
            <v>27.39</v>
          </cell>
        </row>
        <row r="1378">
          <cell r="A1378" t="str">
            <v>72.02.10.02</v>
          </cell>
          <cell r="B1378" t="str">
            <v>VEICULO UTILITARIO PICK-UP COM AR E DIR. HID. CONDICAOB                        </v>
          </cell>
          <cell r="C1378" t="str">
            <v>hora</v>
          </cell>
          <cell r="D1378">
            <v>11.76</v>
          </cell>
        </row>
        <row r="1379">
          <cell r="A1379" t="str">
            <v>72.02.10.03</v>
          </cell>
          <cell r="B1379" t="str">
            <v>VEICULO UTILITARIO PICK-UP COM AR E DIR. HID. CONDICAO C                       </v>
          </cell>
          <cell r="C1379" t="str">
            <v>hora</v>
          </cell>
          <cell r="D1379">
            <v>58.84</v>
          </cell>
        </row>
        <row r="1380">
          <cell r="A1380" t="str">
            <v>72.02.10.04</v>
          </cell>
          <cell r="B1380" t="str">
            <v>VEICULO UTILITARIO CAMIONETE P/3 PESSOAS C/ AR + DIR.HID.+ AIRBAG              </v>
          </cell>
          <cell r="C1380" t="str">
            <v>hora</v>
          </cell>
          <cell r="D1380">
            <v>79.72</v>
          </cell>
        </row>
        <row r="1381">
          <cell r="A1381" t="str">
            <v>72.02.10.05</v>
          </cell>
          <cell r="B1381" t="str">
            <v>VEICULO UTILITARIO PICK-UP COM AR E DIR. HID. CONDICAO E                       </v>
          </cell>
          <cell r="C1381" t="str">
            <v>km</v>
          </cell>
          <cell r="D1381">
            <v>0.93</v>
          </cell>
        </row>
        <row r="1382">
          <cell r="A1382" t="str">
            <v>72.02.10.06</v>
          </cell>
          <cell r="B1382" t="str">
            <v>VEICULO UTILITARIO PICK-UP COM AR E DIR. HID. CONDICAOF                        </v>
          </cell>
          <cell r="C1382" t="str">
            <v>veic.mens</v>
          </cell>
          <cell r="D1382">
            <v>4785.28</v>
          </cell>
        </row>
        <row r="1383">
          <cell r="A1383" t="str">
            <v>72.03.01.01</v>
          </cell>
          <cell r="B1383" t="str">
            <v>BATE ESTACA 40 ATE 80 T - COND. A                                              </v>
          </cell>
          <cell r="C1383" t="str">
            <v>hora</v>
          </cell>
          <cell r="D1383">
            <v>50.59</v>
          </cell>
        </row>
        <row r="1384">
          <cell r="A1384" t="str">
            <v>72.03.01.02</v>
          </cell>
          <cell r="B1384" t="str">
            <v>BATE ESTACA 40 ATE 80 T - COND. B                                              </v>
          </cell>
          <cell r="C1384" t="str">
            <v>hora</v>
          </cell>
          <cell r="D1384">
            <v>22.02</v>
          </cell>
        </row>
        <row r="1385">
          <cell r="A1385" t="str">
            <v>72.03.01.03</v>
          </cell>
          <cell r="B1385" t="str">
            <v>BATE ESTACA 40 ATE 80 T - COND. C                                              </v>
          </cell>
          <cell r="C1385" t="str">
            <v>hora</v>
          </cell>
          <cell r="D1385">
            <v>76.66</v>
          </cell>
        </row>
        <row r="1386">
          <cell r="A1386" t="str">
            <v>72.03.01.04</v>
          </cell>
          <cell r="B1386" t="str">
            <v>BATE ESTACA 40 ATE 80 T - COND. D                                              </v>
          </cell>
          <cell r="C1386" t="str">
            <v>hora</v>
          </cell>
          <cell r="D1386">
            <v>113.53</v>
          </cell>
        </row>
        <row r="1387">
          <cell r="A1387" t="str">
            <v>72.03.02.01</v>
          </cell>
          <cell r="B1387" t="str">
            <v>BATE ESTACA ATE 40T COND. A                                                    </v>
          </cell>
          <cell r="C1387" t="str">
            <v>hora</v>
          </cell>
          <cell r="D1387">
            <v>49.34</v>
          </cell>
        </row>
        <row r="1388">
          <cell r="A1388" t="str">
            <v>72.03.02.02</v>
          </cell>
          <cell r="B1388" t="str">
            <v>BATE ESTACA ATE 40T CONDI. B                                                   </v>
          </cell>
          <cell r="C1388" t="str">
            <v>hora</v>
          </cell>
          <cell r="D1388">
            <v>20.01</v>
          </cell>
        </row>
        <row r="1389">
          <cell r="A1389" t="str">
            <v>72.03.02.03</v>
          </cell>
          <cell r="B1389" t="str">
            <v>BATE ESTACA ATE 40T COND. C                                                    </v>
          </cell>
          <cell r="C1389" t="str">
            <v>hora</v>
          </cell>
          <cell r="D1389">
            <v>41.38</v>
          </cell>
        </row>
        <row r="1390">
          <cell r="A1390" t="str">
            <v>72.03.02.04</v>
          </cell>
          <cell r="B1390" t="str">
            <v>BATE ESTACA ATE 40T COND. D                                                    </v>
          </cell>
          <cell r="C1390" t="str">
            <v>hora</v>
          </cell>
          <cell r="D1390">
            <v>78.25</v>
          </cell>
        </row>
        <row r="1391">
          <cell r="A1391" t="str">
            <v>72.04.01.01</v>
          </cell>
          <cell r="B1391" t="str">
            <v>BETONEIRA 320L MOTOR ELETRICO COND.A                                           </v>
          </cell>
          <cell r="C1391" t="str">
            <v>hora</v>
          </cell>
          <cell r="D1391">
            <v>14.15</v>
          </cell>
        </row>
        <row r="1392">
          <cell r="A1392" t="str">
            <v>72.04.01.02</v>
          </cell>
          <cell r="B1392" t="str">
            <v>BETONEIRA 320L MOTOR ELETRICO COND.B                                           </v>
          </cell>
          <cell r="C1392" t="str">
            <v>hora</v>
          </cell>
          <cell r="D1392">
            <v>0.7</v>
          </cell>
        </row>
        <row r="1393">
          <cell r="A1393" t="str">
            <v>72.04.01.03</v>
          </cell>
          <cell r="B1393" t="str">
            <v>BETONEIRA 320L MOTOR ELETRICO COND.C                                           </v>
          </cell>
          <cell r="C1393" t="str">
            <v>hora</v>
          </cell>
          <cell r="D1393">
            <v>1.67</v>
          </cell>
        </row>
        <row r="1394">
          <cell r="A1394" t="str">
            <v>72.04.01.04</v>
          </cell>
          <cell r="B1394" t="str">
            <v>BETONEIRA 320L MOTOR ELETRICO COND.D                                           </v>
          </cell>
          <cell r="C1394" t="str">
            <v>hora</v>
          </cell>
          <cell r="D1394">
            <v>15.47</v>
          </cell>
        </row>
        <row r="1395">
          <cell r="A1395" t="str">
            <v>72.04.02.01</v>
          </cell>
          <cell r="B1395" t="str">
            <v>BETONEIRA 320L MOTOR GASOLINA COND. A                                          </v>
          </cell>
          <cell r="C1395" t="str">
            <v>hora</v>
          </cell>
          <cell r="D1395">
            <v>14.41</v>
          </cell>
        </row>
        <row r="1396">
          <cell r="A1396" t="str">
            <v>72.04.02.02</v>
          </cell>
          <cell r="B1396" t="str">
            <v>BETONEIRA 320L MOTOR GASOLINA COND. B                                          </v>
          </cell>
          <cell r="C1396" t="str">
            <v>hora</v>
          </cell>
          <cell r="D1396">
            <v>1.22</v>
          </cell>
        </row>
        <row r="1397">
          <cell r="A1397" t="str">
            <v>72.04.02.03</v>
          </cell>
          <cell r="B1397" t="str">
            <v>BETONEIRA 320L MOTOR GASOLINA COND. C                                          </v>
          </cell>
          <cell r="C1397" t="str">
            <v>hora</v>
          </cell>
          <cell r="D1397">
            <v>3.94</v>
          </cell>
        </row>
        <row r="1398">
          <cell r="A1398" t="str">
            <v>72.04.02.04</v>
          </cell>
          <cell r="B1398" t="str">
            <v>BETONEIRA 320L MOTOR GASOLINA COND. D                                          </v>
          </cell>
          <cell r="C1398" t="str">
            <v>hora</v>
          </cell>
          <cell r="D1398">
            <v>17.73</v>
          </cell>
        </row>
        <row r="1399">
          <cell r="A1399" t="str">
            <v>72.04.03.01</v>
          </cell>
          <cell r="B1399" t="str">
            <v>BETONEIRA 580L ELETRICA C/CARREG. COND.A                                       </v>
          </cell>
          <cell r="C1399" t="str">
            <v>hora</v>
          </cell>
          <cell r="D1399">
            <v>16.13</v>
          </cell>
        </row>
        <row r="1400">
          <cell r="A1400" t="str">
            <v>72.04.03.02</v>
          </cell>
          <cell r="B1400" t="str">
            <v>BETONEIRA 580L ELETRICA C/CARREG. COND.B                                       </v>
          </cell>
          <cell r="C1400" t="str">
            <v>hora</v>
          </cell>
          <cell r="D1400">
            <v>4.67</v>
          </cell>
        </row>
        <row r="1401">
          <cell r="A1401" t="str">
            <v>72.04.03.03</v>
          </cell>
          <cell r="B1401" t="str">
            <v>BETONEIRA 580L ELETRICA C/CARREG. COND.C                                       </v>
          </cell>
          <cell r="C1401" t="str">
            <v>hora</v>
          </cell>
          <cell r="D1401">
            <v>7.26</v>
          </cell>
        </row>
        <row r="1402">
          <cell r="A1402" t="str">
            <v>72.04.03.04</v>
          </cell>
          <cell r="B1402" t="str">
            <v>BETONEIRA 580L ELETRICA C/CARREG. COND.D                                       </v>
          </cell>
          <cell r="C1402" t="str">
            <v>hora</v>
          </cell>
          <cell r="D1402">
            <v>21.06</v>
          </cell>
        </row>
        <row r="1403">
          <cell r="A1403" t="str">
            <v>72.04.04.01</v>
          </cell>
          <cell r="B1403" t="str">
            <v>BETONEIRA 580L MOTOR A DIESEL COND. A                                          </v>
          </cell>
          <cell r="C1403" t="str">
            <v>hora</v>
          </cell>
          <cell r="D1403">
            <v>16.79</v>
          </cell>
        </row>
        <row r="1404">
          <cell r="A1404" t="str">
            <v>72.04.04.02</v>
          </cell>
          <cell r="B1404" t="str">
            <v>BETONEIRA 580L MOTOR A DIESEL COND. B                                          </v>
          </cell>
          <cell r="C1404" t="str">
            <v>hora</v>
          </cell>
          <cell r="D1404">
            <v>5.97</v>
          </cell>
        </row>
        <row r="1405">
          <cell r="A1405" t="str">
            <v>72.04.04.03</v>
          </cell>
          <cell r="B1405" t="str">
            <v>BETONEIRA 580L MOTOR A DIESEL COND. C                                          </v>
          </cell>
          <cell r="C1405" t="str">
            <v>hora</v>
          </cell>
          <cell r="D1405">
            <v>10</v>
          </cell>
        </row>
        <row r="1406">
          <cell r="A1406" t="str">
            <v>72.04.04.04</v>
          </cell>
          <cell r="B1406" t="str">
            <v>BETONEIRA 580L MOTOR A DIESEL - COND. D                                        </v>
          </cell>
          <cell r="C1406" t="str">
            <v>hora</v>
          </cell>
          <cell r="D1406">
            <v>23.79</v>
          </cell>
        </row>
        <row r="1407">
          <cell r="A1407" t="str">
            <v>72.05.01.01</v>
          </cell>
          <cell r="B1407" t="str">
            <v>BOMBA DREN.SUBMER.ELETR.27M3/H COND. A                                         </v>
          </cell>
          <cell r="C1407" t="str">
            <v>hora</v>
          </cell>
          <cell r="D1407">
            <v>14.23</v>
          </cell>
        </row>
        <row r="1408">
          <cell r="A1408" t="str">
            <v>72.05.01.02</v>
          </cell>
          <cell r="B1408" t="str">
            <v>BOMBA DREN.SUBMER.ELETR.27M3/H COND. B                                         </v>
          </cell>
          <cell r="C1408" t="str">
            <v>hora</v>
          </cell>
          <cell r="D1408">
            <v>0.73</v>
          </cell>
        </row>
        <row r="1409">
          <cell r="A1409" t="str">
            <v>72.05.01.03</v>
          </cell>
          <cell r="B1409" t="str">
            <v>BOMBA DREN.SUBMER.ELETR.27M3/H COND. C                                         </v>
          </cell>
          <cell r="C1409" t="str">
            <v>hora</v>
          </cell>
          <cell r="D1409">
            <v>8.91</v>
          </cell>
        </row>
        <row r="1410">
          <cell r="A1410" t="str">
            <v>72.05.01.04</v>
          </cell>
          <cell r="B1410" t="str">
            <v>BOMBA DREN.SUBMER.ELETR.27M3/H COND. D                                         </v>
          </cell>
          <cell r="C1410" t="str">
            <v>hora</v>
          </cell>
          <cell r="D1410">
            <v>22.71</v>
          </cell>
        </row>
        <row r="1411">
          <cell r="A1411" t="str">
            <v>72.05.02.01</v>
          </cell>
          <cell r="B1411" t="str">
            <v>BOMBA DREN.SUBMER.ELETR.60M3/H COND. A                                         </v>
          </cell>
          <cell r="C1411" t="str">
            <v>hora</v>
          </cell>
          <cell r="D1411">
            <v>14.66</v>
          </cell>
        </row>
        <row r="1412">
          <cell r="A1412" t="str">
            <v>72.05.02.02</v>
          </cell>
          <cell r="B1412" t="str">
            <v>BOMBA DREN.SUBMER.ELETR.60M3/H COND. B                                         </v>
          </cell>
          <cell r="C1412" t="str">
            <v>hora</v>
          </cell>
          <cell r="D1412">
            <v>1.45</v>
          </cell>
        </row>
        <row r="1413">
          <cell r="A1413" t="str">
            <v>72.05.02.03</v>
          </cell>
          <cell r="B1413" t="str">
            <v>BOMBA DREN.SUBMER.ELETR.60M3/H COND. C                                         </v>
          </cell>
          <cell r="C1413" t="str">
            <v>hora</v>
          </cell>
          <cell r="D1413">
            <v>8.66</v>
          </cell>
        </row>
        <row r="1414">
          <cell r="A1414" t="str">
            <v>72.05.02.04</v>
          </cell>
          <cell r="B1414" t="str">
            <v>BOMBA DREN.SUBMER.ELETR.60M3/H COND. D                                         </v>
          </cell>
          <cell r="C1414" t="str">
            <v>hora</v>
          </cell>
          <cell r="D1414">
            <v>22.45</v>
          </cell>
        </row>
        <row r="1415">
          <cell r="A1415" t="str">
            <v>72.05.03.01</v>
          </cell>
          <cell r="B1415" t="str">
            <v>BOMBA DREN.SUBMER.ELETR.144M3/H COND. A                                        </v>
          </cell>
          <cell r="C1415" t="str">
            <v>hora</v>
          </cell>
          <cell r="D1415">
            <v>15.53</v>
          </cell>
        </row>
        <row r="1416">
          <cell r="A1416" t="str">
            <v>72.05.03.02</v>
          </cell>
          <cell r="B1416" t="str">
            <v>BOMBA DREN.SUBMER.ELETR.144M3/H COND. B                                        </v>
          </cell>
          <cell r="C1416" t="str">
            <v>hora</v>
          </cell>
          <cell r="D1416">
            <v>2.88</v>
          </cell>
        </row>
        <row r="1417">
          <cell r="A1417" t="str">
            <v>72.05.03.03</v>
          </cell>
          <cell r="B1417" t="str">
            <v>BOMBA DREN.SUBMER.ELETR.144M3/H COND. C                                        </v>
          </cell>
          <cell r="C1417" t="str">
            <v>hora</v>
          </cell>
          <cell r="D1417">
            <v>11.06</v>
          </cell>
        </row>
        <row r="1418">
          <cell r="A1418" t="str">
            <v>72.05.03.04</v>
          </cell>
          <cell r="B1418" t="str">
            <v>BOMBA DREN.SUBMER.ELETR.144M3/H COND. D                                        </v>
          </cell>
          <cell r="C1418" t="str">
            <v>hora</v>
          </cell>
          <cell r="D1418">
            <v>24.86</v>
          </cell>
        </row>
        <row r="1419">
          <cell r="A1419" t="str">
            <v>72.05.04.01</v>
          </cell>
          <cell r="B1419" t="str">
            <v>BOMBA DREN.SUBMER.ELETR.180M3/H COND. A                                        </v>
          </cell>
          <cell r="C1419" t="str">
            <v>hora</v>
          </cell>
          <cell r="D1419">
            <v>16.82</v>
          </cell>
        </row>
        <row r="1420">
          <cell r="A1420" t="str">
            <v>72.05.04.02</v>
          </cell>
          <cell r="B1420" t="str">
            <v>BOMBA DREN.SUBMER.ELETR.180M3/H COND. B                                        </v>
          </cell>
          <cell r="C1420" t="str">
            <v>hora</v>
          </cell>
          <cell r="D1420">
            <v>5.03</v>
          </cell>
        </row>
        <row r="1421">
          <cell r="A1421" t="str">
            <v>72.05.04.03</v>
          </cell>
          <cell r="B1421" t="str">
            <v>BOMBA DREN.SUBMER.ELETR.180M3/H COND. C                                        </v>
          </cell>
          <cell r="C1421" t="str">
            <v>hora</v>
          </cell>
          <cell r="D1421">
            <v>14.19</v>
          </cell>
        </row>
        <row r="1422">
          <cell r="A1422" t="str">
            <v>72.05.04.04</v>
          </cell>
          <cell r="B1422" t="str">
            <v>BOMBA DREN.SUBMER.ELETR.180M3/H COND. D                                        </v>
          </cell>
          <cell r="C1422" t="str">
            <v>hora</v>
          </cell>
          <cell r="D1422">
            <v>27.98</v>
          </cell>
        </row>
        <row r="1423">
          <cell r="A1423" t="str">
            <v>72.05.05.01</v>
          </cell>
          <cell r="B1423" t="str">
            <v>BOMBA DREN.SUB.GAS.60.000L/H COND. A                                           </v>
          </cell>
          <cell r="C1423" t="str">
            <v>hora</v>
          </cell>
          <cell r="D1423">
            <v>14.26</v>
          </cell>
        </row>
        <row r="1424">
          <cell r="A1424" t="str">
            <v>72.05.05.02</v>
          </cell>
          <cell r="B1424" t="str">
            <v>BOMBA DREN.SUB.GAS.60.000L/H COND. B                                           </v>
          </cell>
          <cell r="C1424" t="str">
            <v>hora</v>
          </cell>
          <cell r="D1424">
            <v>0.78</v>
          </cell>
        </row>
        <row r="1425">
          <cell r="A1425" t="str">
            <v>72.05.05.03</v>
          </cell>
          <cell r="B1425" t="str">
            <v>BOMBA DREN.SUB.GAS.60.000L/H COND. C                                           </v>
          </cell>
          <cell r="C1425" t="str">
            <v>hora</v>
          </cell>
          <cell r="D1425">
            <v>5.26</v>
          </cell>
        </row>
        <row r="1426">
          <cell r="A1426" t="str">
            <v>72.05.05.04</v>
          </cell>
          <cell r="B1426" t="str">
            <v>BOMBA DREN.SUB.GAS.60.000L/H COND. D                                           </v>
          </cell>
          <cell r="C1426" t="str">
            <v>hora</v>
          </cell>
          <cell r="D1426">
            <v>19.05</v>
          </cell>
        </row>
        <row r="1427">
          <cell r="A1427" t="str">
            <v>72.06.01.01</v>
          </cell>
          <cell r="B1427" t="str">
            <v>BOMBA INJ.PROJ.NATA CIM.ARG.1M3/H COND.A                                       </v>
          </cell>
          <cell r="C1427" t="str">
            <v>hora</v>
          </cell>
          <cell r="D1427">
            <v>32.26</v>
          </cell>
        </row>
        <row r="1428">
          <cell r="A1428" t="str">
            <v>72.06.01.02</v>
          </cell>
          <cell r="B1428" t="str">
            <v>BOMBA INJ.PROJ.NATA CIM.ARG.1M3/H COND.B                                       </v>
          </cell>
          <cell r="C1428" t="str">
            <v>hora</v>
          </cell>
          <cell r="D1428">
            <v>22.44</v>
          </cell>
        </row>
        <row r="1429">
          <cell r="A1429" t="str">
            <v>72.06.01.03</v>
          </cell>
          <cell r="B1429" t="str">
            <v>BOMBA INJ.PROJ.NATA CIM.ARG.1M3/H COND.C                                       </v>
          </cell>
          <cell r="C1429" t="str">
            <v>hora</v>
          </cell>
          <cell r="D1429">
            <v>79.21</v>
          </cell>
        </row>
        <row r="1430">
          <cell r="A1430" t="str">
            <v>72.06.01.04</v>
          </cell>
          <cell r="B1430" t="str">
            <v>BOMBA INJ.PROJ.NATA CIM.ARG.1M3/H COND.D                                       </v>
          </cell>
          <cell r="C1430" t="str">
            <v>hora</v>
          </cell>
          <cell r="D1430">
            <v>99.84</v>
          </cell>
        </row>
        <row r="1431">
          <cell r="A1431" t="str">
            <v>72.06.02.01</v>
          </cell>
          <cell r="B1431" t="str">
            <v>BOMBA INJ.PROJ.NATA CIM.ARG.3M3/H COND.A                                       </v>
          </cell>
          <cell r="C1431" t="str">
            <v>hora</v>
          </cell>
          <cell r="D1431">
            <v>25.93</v>
          </cell>
        </row>
        <row r="1432">
          <cell r="A1432" t="str">
            <v>72.06.02.02</v>
          </cell>
          <cell r="B1432" t="str">
            <v>BOMBA INJ.PROJ.NATA CIM.ARG.3M3/H COND.B                                       </v>
          </cell>
          <cell r="C1432" t="str">
            <v>hora</v>
          </cell>
          <cell r="D1432">
            <v>10.22</v>
          </cell>
        </row>
        <row r="1433">
          <cell r="A1433" t="str">
            <v>72.06.02.03</v>
          </cell>
          <cell r="B1433" t="str">
            <v>BOMBA INJ.PROJ.NATA CIM.ARG.3M3/H COND.C                                       </v>
          </cell>
          <cell r="C1433" t="str">
            <v>hora</v>
          </cell>
          <cell r="D1433">
            <v>67.18</v>
          </cell>
        </row>
        <row r="1434">
          <cell r="A1434" t="str">
            <v>72.06.02.04</v>
          </cell>
          <cell r="B1434" t="str">
            <v>BOMBA INJ.PROJ.NATA CIM.ARG.3M3/H COND.D                                       </v>
          </cell>
          <cell r="C1434" t="str">
            <v>hora</v>
          </cell>
          <cell r="D1434">
            <v>87.81</v>
          </cell>
        </row>
        <row r="1435">
          <cell r="A1435" t="str">
            <v>72.06.03.01</v>
          </cell>
          <cell r="B1435" t="str">
            <v>BOM.INJ.PROJ.CONCR.35M3/H COND. A                                              </v>
          </cell>
          <cell r="C1435" t="str">
            <v>hora</v>
          </cell>
          <cell r="D1435">
            <v>29.16</v>
          </cell>
        </row>
        <row r="1436">
          <cell r="A1436" t="str">
            <v>72.06.03.02</v>
          </cell>
          <cell r="B1436" t="str">
            <v>BOM.INJ.PROJ.CONCR.35M3/H COND. B                                              </v>
          </cell>
          <cell r="C1436" t="str">
            <v>hora</v>
          </cell>
          <cell r="D1436">
            <v>16.45</v>
          </cell>
        </row>
        <row r="1437">
          <cell r="A1437" t="str">
            <v>72.06.03.03</v>
          </cell>
          <cell r="B1437" t="str">
            <v>BOM.INJ.PROJ.CONCR.35M3/H COND. C                                              </v>
          </cell>
          <cell r="C1437" t="str">
            <v>hora</v>
          </cell>
          <cell r="D1437">
            <v>112.62</v>
          </cell>
        </row>
        <row r="1438">
          <cell r="A1438" t="str">
            <v>72.06.03.04</v>
          </cell>
          <cell r="B1438" t="str">
            <v>BOM.INJ.PROJ.CONCR.35M3/H COND. D                                              </v>
          </cell>
          <cell r="C1438" t="str">
            <v>hora</v>
          </cell>
          <cell r="D1438">
            <v>133.25</v>
          </cell>
        </row>
        <row r="1439">
          <cell r="A1439" t="str">
            <v>72.06.04.01</v>
          </cell>
          <cell r="B1439" t="str">
            <v>BOMBA PROJECAO DE CONC.MAN.10M3/H COND.A                                       </v>
          </cell>
          <cell r="C1439" t="str">
            <v>hora</v>
          </cell>
          <cell r="D1439">
            <v>31.12</v>
          </cell>
        </row>
        <row r="1440">
          <cell r="A1440" t="str">
            <v>72.06.04.02</v>
          </cell>
          <cell r="B1440" t="str">
            <v>BOMBA PROJECAO DE CONC.MAN.10M3/H COND.B                                       </v>
          </cell>
          <cell r="C1440" t="str">
            <v>hora</v>
          </cell>
          <cell r="D1440">
            <v>20.24</v>
          </cell>
        </row>
        <row r="1441">
          <cell r="A1441" t="str">
            <v>72.06.04.03</v>
          </cell>
          <cell r="B1441" t="str">
            <v>BOMBA PROJECAO DE CONC.MAN.10M3/H COND.C                                       </v>
          </cell>
          <cell r="C1441" t="str">
            <v>hora</v>
          </cell>
          <cell r="D1441">
            <v>116.37</v>
          </cell>
        </row>
        <row r="1442">
          <cell r="A1442" t="str">
            <v>72.06.04.04</v>
          </cell>
          <cell r="B1442" t="str">
            <v>BOMBA PROJECAO DE CONC.MAN.10M3/H COND.D                                       </v>
          </cell>
          <cell r="C1442" t="str">
            <v>hora</v>
          </cell>
          <cell r="D1442">
            <v>137</v>
          </cell>
        </row>
        <row r="1443">
          <cell r="A1443" t="str">
            <v>72.06.05.01</v>
          </cell>
          <cell r="B1443" t="str">
            <v>BOM.PROJ.CONC.C/LANCA TEL.23M3/H COND.A                                        </v>
          </cell>
          <cell r="C1443" t="str">
            <v>hora</v>
          </cell>
          <cell r="D1443">
            <v>55.38</v>
          </cell>
        </row>
        <row r="1444">
          <cell r="A1444" t="str">
            <v>72.06.05.02</v>
          </cell>
          <cell r="B1444" t="str">
            <v>BOM.PROJ.CONC.C/LANCA TEL.23M3/H COND.B                                        </v>
          </cell>
          <cell r="C1444" t="str">
            <v>hora</v>
          </cell>
          <cell r="D1444">
            <v>67.1</v>
          </cell>
        </row>
        <row r="1445">
          <cell r="A1445" t="str">
            <v>72.06.05.03</v>
          </cell>
          <cell r="B1445" t="str">
            <v>BOM.PROJ.CONC.C/LANCA TEL.23M3/H COND.C                                        </v>
          </cell>
          <cell r="C1445" t="str">
            <v>hora</v>
          </cell>
          <cell r="D1445">
            <v>314.74</v>
          </cell>
        </row>
        <row r="1446">
          <cell r="A1446" t="str">
            <v>72.06.05.04</v>
          </cell>
          <cell r="B1446" t="str">
            <v>BOM.PROJ.CONC.C/LANCA TEL 23M3/H COND.D                                        </v>
          </cell>
          <cell r="C1446" t="str">
            <v>hora</v>
          </cell>
          <cell r="D1446">
            <v>335.37</v>
          </cell>
        </row>
        <row r="1447">
          <cell r="A1447" t="str">
            <v>72.07.01.01</v>
          </cell>
          <cell r="B1447" t="str">
            <v>BOMBA HIDRAULICA PARA PROTENSAO COND.A                                         </v>
          </cell>
          <cell r="C1447" t="str">
            <v>hora</v>
          </cell>
          <cell r="D1447">
            <v>22.8</v>
          </cell>
        </row>
        <row r="1448">
          <cell r="A1448" t="str">
            <v>72.07.01.02</v>
          </cell>
          <cell r="B1448" t="str">
            <v>BOMBA HIDRAULICA PARA PROTENSAO COND.B                                         </v>
          </cell>
          <cell r="C1448" t="str">
            <v>hora</v>
          </cell>
          <cell r="D1448">
            <v>4.69</v>
          </cell>
        </row>
        <row r="1449">
          <cell r="A1449" t="str">
            <v>72.07.01.03</v>
          </cell>
          <cell r="B1449" t="str">
            <v>BOMBA HIDRAULICA PARA PROTENSAO COND.C                                         </v>
          </cell>
          <cell r="C1449" t="str">
            <v>hora</v>
          </cell>
          <cell r="D1449">
            <v>5.01</v>
          </cell>
        </row>
        <row r="1450">
          <cell r="A1450" t="str">
            <v>72.07.01.04</v>
          </cell>
          <cell r="B1450" t="str">
            <v>BOMBA HIDRAULICA PARA PROTENSAO COND.D                                         </v>
          </cell>
          <cell r="C1450" t="str">
            <v>hora</v>
          </cell>
          <cell r="D1450">
            <v>25.64</v>
          </cell>
        </row>
        <row r="1451">
          <cell r="A1451" t="str">
            <v>72.07.02.01</v>
          </cell>
          <cell r="B1451" t="str">
            <v>MACACO PARA PROTENSAO AU-1 COND. A                                             </v>
          </cell>
          <cell r="C1451" t="str">
            <v>hora</v>
          </cell>
          <cell r="D1451">
            <v>1.95</v>
          </cell>
        </row>
        <row r="1452">
          <cell r="A1452" t="str">
            <v>72.07.02.02</v>
          </cell>
          <cell r="B1452" t="str">
            <v>MACACO PARA PROTENSAO AU-1 COND. B                                             </v>
          </cell>
          <cell r="C1452" t="str">
            <v>hora</v>
          </cell>
          <cell r="D1452">
            <v>4.22</v>
          </cell>
        </row>
        <row r="1453">
          <cell r="A1453" t="str">
            <v>72.07.02.03</v>
          </cell>
          <cell r="B1453" t="str">
            <v>MACACO PARA PROTENSAO AU-1 COND. C                                             </v>
          </cell>
          <cell r="C1453" t="str">
            <v>hora</v>
          </cell>
          <cell r="D1453">
            <v>4.22</v>
          </cell>
        </row>
        <row r="1454">
          <cell r="A1454" t="str">
            <v>72.07.02.04</v>
          </cell>
          <cell r="B1454" t="str">
            <v>MACACO PARA PROTENCAO AU-1 COND. D                                             </v>
          </cell>
          <cell r="C1454" t="str">
            <v>hora</v>
          </cell>
          <cell r="D1454">
            <v>4.22</v>
          </cell>
        </row>
        <row r="1455">
          <cell r="A1455" t="str">
            <v>72.07.03.01</v>
          </cell>
          <cell r="B1455" t="str">
            <v>MACACO PROTENSAO AU-5 COND. A                                                  </v>
          </cell>
          <cell r="C1455" t="str">
            <v>hora</v>
          </cell>
          <cell r="D1455">
            <v>1.88</v>
          </cell>
        </row>
        <row r="1456">
          <cell r="A1456" t="str">
            <v>72.07.03.02</v>
          </cell>
          <cell r="B1456" t="str">
            <v>MACACO PROTENSAO AU-5 COND. B                                                  </v>
          </cell>
          <cell r="C1456" t="str">
            <v>hora</v>
          </cell>
          <cell r="D1456">
            <v>4.07</v>
          </cell>
        </row>
        <row r="1457">
          <cell r="A1457" t="str">
            <v>72.07.03.03</v>
          </cell>
          <cell r="B1457" t="str">
            <v>MACACO PROTENSAO AU-5 COND. C                                                  </v>
          </cell>
          <cell r="C1457" t="str">
            <v>hora</v>
          </cell>
          <cell r="D1457">
            <v>4.07</v>
          </cell>
        </row>
        <row r="1458">
          <cell r="A1458" t="str">
            <v>72.07.03.04</v>
          </cell>
          <cell r="B1458" t="str">
            <v>MACACO PROTENSAO AU-5 COND. D                                                  </v>
          </cell>
          <cell r="C1458" t="str">
            <v>hora</v>
          </cell>
          <cell r="D1458">
            <v>4.07</v>
          </cell>
        </row>
        <row r="1459">
          <cell r="A1459" t="str">
            <v>72.07.06.01</v>
          </cell>
          <cell r="B1459" t="str">
            <v>MACACO PROTENSAO S-6 COND. A                                                   </v>
          </cell>
          <cell r="C1459" t="str">
            <v>hora</v>
          </cell>
          <cell r="D1459">
            <v>2.05</v>
          </cell>
        </row>
        <row r="1460">
          <cell r="A1460" t="str">
            <v>72.07.06.02</v>
          </cell>
          <cell r="B1460" t="str">
            <v>MACACO PROTENSAO S-6 COND. B                                                   </v>
          </cell>
          <cell r="C1460" t="str">
            <v>hora</v>
          </cell>
          <cell r="D1460">
            <v>4.43</v>
          </cell>
        </row>
        <row r="1461">
          <cell r="A1461" t="str">
            <v>72.07.06.03</v>
          </cell>
          <cell r="B1461" t="str">
            <v>MACACO PROTENSAO S-6 COND. C                                                   </v>
          </cell>
          <cell r="C1461" t="str">
            <v>hora</v>
          </cell>
          <cell r="D1461">
            <v>4.43</v>
          </cell>
        </row>
        <row r="1462">
          <cell r="A1462" t="str">
            <v>72.07.06.04</v>
          </cell>
          <cell r="B1462" t="str">
            <v>MACACO PROTENSAO S-6 COND. D                                                   </v>
          </cell>
          <cell r="C1462" t="str">
            <v>hora</v>
          </cell>
          <cell r="D1462">
            <v>4.43</v>
          </cell>
        </row>
        <row r="1463">
          <cell r="A1463" t="str">
            <v>72.07.07.01</v>
          </cell>
          <cell r="B1463" t="str">
            <v>MACACO PROTENSAO K-350 COND. A                                                 </v>
          </cell>
          <cell r="C1463" t="str">
            <v>hora</v>
          </cell>
          <cell r="D1463">
            <v>2.34</v>
          </cell>
        </row>
        <row r="1464">
          <cell r="A1464" t="str">
            <v>72.07.07.02</v>
          </cell>
          <cell r="B1464" t="str">
            <v>MACACO PROTENSAO K-350 COND. B                                                 </v>
          </cell>
          <cell r="C1464" t="str">
            <v>hora</v>
          </cell>
          <cell r="D1464">
            <v>5.07</v>
          </cell>
        </row>
        <row r="1465">
          <cell r="A1465" t="str">
            <v>72.07.07.03</v>
          </cell>
          <cell r="B1465" t="str">
            <v>MACACO PROTENSAO K-350 COND. C                                                 </v>
          </cell>
          <cell r="C1465" t="str">
            <v>hora</v>
          </cell>
          <cell r="D1465">
            <v>5.07</v>
          </cell>
        </row>
        <row r="1466">
          <cell r="A1466" t="str">
            <v>72.07.07.04</v>
          </cell>
          <cell r="B1466" t="str">
            <v>MACACO PROTENSAO K-350 COND. D                                                 </v>
          </cell>
          <cell r="C1466" t="str">
            <v>hora</v>
          </cell>
          <cell r="D1466">
            <v>5.07</v>
          </cell>
        </row>
        <row r="1467">
          <cell r="A1467" t="str">
            <v>72.08.01.01</v>
          </cell>
          <cell r="B1467" t="str">
            <v>CAMINHAO IRRIGADEIRA 6000L COND. A                                             </v>
          </cell>
          <cell r="C1467" t="str">
            <v>hora</v>
          </cell>
          <cell r="D1467">
            <v>36.55</v>
          </cell>
        </row>
        <row r="1468">
          <cell r="A1468" t="str">
            <v>72.08.01.02</v>
          </cell>
          <cell r="B1468" t="str">
            <v>CAMINHAO IRRIGADEIRA 6000L COND. B                                             </v>
          </cell>
          <cell r="C1468" t="str">
            <v>hora</v>
          </cell>
          <cell r="D1468">
            <v>31.38</v>
          </cell>
        </row>
        <row r="1469">
          <cell r="A1469" t="str">
            <v>72.08.01.03</v>
          </cell>
          <cell r="B1469" t="str">
            <v>CAMINHAO IRRIGADEIRA 6000L COND. C                                             </v>
          </cell>
          <cell r="C1469" t="str">
            <v>hora</v>
          </cell>
          <cell r="D1469">
            <v>95.66</v>
          </cell>
        </row>
        <row r="1470">
          <cell r="A1470" t="str">
            <v>72.08.01.04</v>
          </cell>
          <cell r="B1470" t="str">
            <v>CAMINHAO IRRIGADEIRA 6000L COND. D                                             </v>
          </cell>
          <cell r="C1470" t="str">
            <v>hora</v>
          </cell>
          <cell r="D1470">
            <v>116.93</v>
          </cell>
        </row>
        <row r="1471">
          <cell r="A1471" t="str">
            <v>72.08.01.05</v>
          </cell>
          <cell r="B1471" t="str">
            <v>CAMINHAO IRRIGADEIRA 6000L COND. E                                             </v>
          </cell>
          <cell r="C1471" t="str">
            <v>km</v>
          </cell>
          <cell r="D1471">
            <v>2.2</v>
          </cell>
        </row>
        <row r="1472">
          <cell r="A1472" t="str">
            <v>72.08.02.01</v>
          </cell>
          <cell r="B1472" t="str">
            <v>CAMINHAO IRRIGADEIRA 9000L COND. A                                             </v>
          </cell>
          <cell r="C1472" t="str">
            <v>hora</v>
          </cell>
          <cell r="D1472">
            <v>37.33</v>
          </cell>
        </row>
        <row r="1473">
          <cell r="A1473" t="str">
            <v>72.08.02.02</v>
          </cell>
          <cell r="B1473" t="str">
            <v>CAMINHAO IRRIGADEIRA 9000L COND. B                                             </v>
          </cell>
          <cell r="C1473" t="str">
            <v>hora</v>
          </cell>
          <cell r="D1473">
            <v>32.99</v>
          </cell>
        </row>
        <row r="1474">
          <cell r="A1474" t="str">
            <v>72.08.02.03</v>
          </cell>
          <cell r="B1474" t="str">
            <v>CAMINHAO IRRIGADEIRA 9000L COND. C                                             </v>
          </cell>
          <cell r="C1474" t="str">
            <v>hora</v>
          </cell>
          <cell r="D1474">
            <v>102.53</v>
          </cell>
        </row>
        <row r="1475">
          <cell r="A1475" t="str">
            <v>72.08.02.04</v>
          </cell>
          <cell r="B1475" t="str">
            <v>CAMINHAO IRRIGADEIRA 9000L COND. D                                             </v>
          </cell>
          <cell r="C1475" t="str">
            <v>hora</v>
          </cell>
          <cell r="D1475">
            <v>123.8</v>
          </cell>
        </row>
        <row r="1476">
          <cell r="A1476" t="str">
            <v>72.08.02.05</v>
          </cell>
          <cell r="B1476" t="str">
            <v>CAMINHAO IRRIGADEIRA 9000L COND. E                                             </v>
          </cell>
          <cell r="C1476" t="str">
            <v>km</v>
          </cell>
          <cell r="D1476">
            <v>2.33</v>
          </cell>
        </row>
        <row r="1477">
          <cell r="A1477" t="str">
            <v>72.09.01.01</v>
          </cell>
          <cell r="B1477" t="str">
            <v>CAMINHAO BASCULANTE 5M3 COND. A                                                </v>
          </cell>
          <cell r="C1477" t="str">
            <v>hora</v>
          </cell>
          <cell r="D1477">
            <v>36.31</v>
          </cell>
        </row>
        <row r="1478">
          <cell r="A1478" t="str">
            <v>72.09.01.02</v>
          </cell>
          <cell r="B1478" t="str">
            <v>CAMINHAO BASCULANTE 5M3 COND. B                                                </v>
          </cell>
          <cell r="C1478" t="str">
            <v>hora</v>
          </cell>
          <cell r="D1478">
            <v>29.31</v>
          </cell>
        </row>
        <row r="1479">
          <cell r="A1479" t="str">
            <v>72.09.01.03</v>
          </cell>
          <cell r="B1479" t="str">
            <v>CAMINHAO BASCULANTE 5M3 COND. C                                                </v>
          </cell>
          <cell r="C1479" t="str">
            <v>hora</v>
          </cell>
          <cell r="D1479">
            <v>90.81</v>
          </cell>
        </row>
        <row r="1480">
          <cell r="A1480" t="str">
            <v>72.09.01.04</v>
          </cell>
          <cell r="B1480" t="str">
            <v>CAMINHAO BASCULANTE 5M3 COND. D                                                </v>
          </cell>
          <cell r="C1480" t="str">
            <v>hora</v>
          </cell>
          <cell r="D1480">
            <v>112.08</v>
          </cell>
        </row>
        <row r="1481">
          <cell r="A1481" t="str">
            <v>72.09.01.05</v>
          </cell>
          <cell r="B1481" t="str">
            <v>CAMINHAO BASCULANTE 5M3 COND. E                                                </v>
          </cell>
          <cell r="C1481" t="str">
            <v>km</v>
          </cell>
          <cell r="D1481">
            <v>2.11</v>
          </cell>
        </row>
        <row r="1482">
          <cell r="A1482" t="str">
            <v>72.09.02.01</v>
          </cell>
          <cell r="B1482" t="str">
            <v>CAMINHAO BASCULANTE 8M3 COND. A                                                </v>
          </cell>
          <cell r="C1482" t="str">
            <v>hora</v>
          </cell>
          <cell r="D1482">
            <v>38.51</v>
          </cell>
        </row>
        <row r="1483">
          <cell r="A1483" t="str">
            <v>72.09.02.02</v>
          </cell>
          <cell r="B1483" t="str">
            <v>CAMINHAO BASCULANTE 8M3 COND. B                                                </v>
          </cell>
          <cell r="C1483" t="str">
            <v>hora</v>
          </cell>
          <cell r="D1483">
            <v>33.6</v>
          </cell>
        </row>
        <row r="1484">
          <cell r="A1484" t="str">
            <v>72.09.02.03</v>
          </cell>
          <cell r="B1484" t="str">
            <v>CAMINHAO BASCULANTE 8M3 COND. C                                                </v>
          </cell>
          <cell r="C1484" t="str">
            <v>hora</v>
          </cell>
          <cell r="D1484">
            <v>119.84</v>
          </cell>
        </row>
        <row r="1485">
          <cell r="A1485" t="str">
            <v>72.09.02.04</v>
          </cell>
          <cell r="B1485" t="str">
            <v>CAMINHAO BASCULANTE 8M3 COND. D                                                </v>
          </cell>
          <cell r="C1485" t="str">
            <v>hora</v>
          </cell>
          <cell r="D1485">
            <v>141.12</v>
          </cell>
        </row>
        <row r="1486">
          <cell r="A1486" t="str">
            <v>72.09.02.05</v>
          </cell>
          <cell r="B1486" t="str">
            <v>CAMINHAO BASCULANTE 8M3 COND. E                                                </v>
          </cell>
          <cell r="C1486" t="str">
            <v>km</v>
          </cell>
          <cell r="D1486">
            <v>2.65</v>
          </cell>
        </row>
        <row r="1487">
          <cell r="A1487" t="str">
            <v>72.09.04.01</v>
          </cell>
          <cell r="B1487" t="str">
            <v>CHAS.BASC.12M3 C-A                                                             </v>
          </cell>
          <cell r="C1487" t="str">
            <v>hora</v>
          </cell>
          <cell r="D1487">
            <v>40.95</v>
          </cell>
        </row>
        <row r="1488">
          <cell r="A1488" t="str">
            <v>72.09.04.02</v>
          </cell>
          <cell r="B1488" t="str">
            <v>CHAS.BASC.12M3 C-B                                                             </v>
          </cell>
          <cell r="C1488" t="str">
            <v>hora</v>
          </cell>
          <cell r="D1488">
            <v>38.34</v>
          </cell>
        </row>
        <row r="1489">
          <cell r="A1489" t="str">
            <v>72.09.04.03</v>
          </cell>
          <cell r="B1489" t="str">
            <v>CHAS.BASC.12M3 C-C                                                             </v>
          </cell>
          <cell r="C1489" t="str">
            <v>hora</v>
          </cell>
          <cell r="D1489">
            <v>124.58</v>
          </cell>
        </row>
        <row r="1490">
          <cell r="A1490" t="str">
            <v>72.09.04.04</v>
          </cell>
          <cell r="B1490" t="str">
            <v>CAMINHAO BASCULANTE 12M3 COND. D                                               </v>
          </cell>
          <cell r="C1490" t="str">
            <v>hora</v>
          </cell>
          <cell r="D1490">
            <v>145.86</v>
          </cell>
        </row>
        <row r="1491">
          <cell r="A1491" t="str">
            <v>72.09.04.05</v>
          </cell>
          <cell r="B1491" t="str">
            <v>CHAS.BASC.12M3 C-E                                                             </v>
          </cell>
          <cell r="C1491" t="str">
            <v>km</v>
          </cell>
          <cell r="D1491">
            <v>2.74</v>
          </cell>
        </row>
        <row r="1492">
          <cell r="A1492" t="str">
            <v>72.10.01.01</v>
          </cell>
          <cell r="B1492" t="str">
            <v>CAMINHAO BASC.FORA ESTR. 18,3M3 COND. A                                        </v>
          </cell>
          <cell r="C1492" t="str">
            <v>hora</v>
          </cell>
          <cell r="D1492">
            <v>69.61</v>
          </cell>
        </row>
        <row r="1493">
          <cell r="A1493" t="str">
            <v>72.10.01.02</v>
          </cell>
          <cell r="B1493" t="str">
            <v>CAMINHAO BASC. FORA ESTR. 18,3M3 COND. B                                       </v>
          </cell>
          <cell r="C1493" t="str">
            <v>hora</v>
          </cell>
          <cell r="D1493">
            <v>76.36</v>
          </cell>
        </row>
        <row r="1494">
          <cell r="A1494" t="str">
            <v>72.10.01.03</v>
          </cell>
          <cell r="B1494" t="str">
            <v>CAMINHAO BASC. FORA ESTR. 18.3M3 COND. C                                       </v>
          </cell>
          <cell r="C1494" t="str">
            <v>hora</v>
          </cell>
          <cell r="D1494">
            <v>224.91</v>
          </cell>
        </row>
        <row r="1495">
          <cell r="A1495" t="str">
            <v>72.10.01.04</v>
          </cell>
          <cell r="B1495" t="str">
            <v>CAMINHAO BASC.FORA ESTR. 18,3M3 COND. D                                        </v>
          </cell>
          <cell r="C1495" t="str">
            <v>hora</v>
          </cell>
          <cell r="D1495">
            <v>252.24</v>
          </cell>
        </row>
        <row r="1496">
          <cell r="A1496" t="str">
            <v>72.10.01.05</v>
          </cell>
          <cell r="B1496" t="str">
            <v>CAMINHAO BASC.FORA ESTR.18,3M3 COND. E                                         </v>
          </cell>
          <cell r="C1496" t="str">
            <v>km</v>
          </cell>
          <cell r="D1496">
            <v>4.74</v>
          </cell>
        </row>
        <row r="1497">
          <cell r="A1497" t="str">
            <v>72.11.01.01</v>
          </cell>
          <cell r="B1497" t="str">
            <v>CAMINHAO BETONEIRA 5M3 COND. A                                                 </v>
          </cell>
          <cell r="C1497" t="str">
            <v>hora</v>
          </cell>
          <cell r="D1497">
            <v>46.76</v>
          </cell>
        </row>
        <row r="1498">
          <cell r="A1498" t="str">
            <v>72.11.01.02</v>
          </cell>
          <cell r="B1498" t="str">
            <v>CAMINHAO BETONEIRA 5M3 COND. B                                                 </v>
          </cell>
          <cell r="C1498" t="str">
            <v>hora</v>
          </cell>
          <cell r="D1498">
            <v>49.67</v>
          </cell>
        </row>
        <row r="1499">
          <cell r="A1499" t="str">
            <v>72.11.01.03</v>
          </cell>
          <cell r="B1499" t="str">
            <v>CAMINHAO BETONEIRA 5M3 COND. C                                                 </v>
          </cell>
          <cell r="C1499" t="str">
            <v>hora</v>
          </cell>
          <cell r="D1499">
            <v>144.97</v>
          </cell>
        </row>
        <row r="1500">
          <cell r="A1500" t="str">
            <v>72.11.01.04</v>
          </cell>
          <cell r="B1500" t="str">
            <v>CAMINHAO BETONEIRA 5M3 COND. D                                                 </v>
          </cell>
          <cell r="C1500" t="str">
            <v>hora</v>
          </cell>
          <cell r="D1500">
            <v>166.24</v>
          </cell>
        </row>
        <row r="1501">
          <cell r="A1501" t="str">
            <v>72.11.01.05</v>
          </cell>
          <cell r="B1501" t="str">
            <v>CAMINHAO BETONEIRA 5M3 COND. E                                                 </v>
          </cell>
          <cell r="C1501" t="str">
            <v>km</v>
          </cell>
          <cell r="D1501">
            <v>3.13</v>
          </cell>
        </row>
        <row r="1502">
          <cell r="A1502" t="str">
            <v>72.11.02.01</v>
          </cell>
          <cell r="B1502" t="str">
            <v>CAMINHAO BETONEIRA 7M3 COND. A                                                 </v>
          </cell>
          <cell r="C1502" t="str">
            <v>hora</v>
          </cell>
          <cell r="D1502">
            <v>47.02</v>
          </cell>
        </row>
        <row r="1503">
          <cell r="A1503" t="str">
            <v>72.11.02.02</v>
          </cell>
          <cell r="B1503" t="str">
            <v>CAMINHAO BETONEIRA 7M3 COND. B                                                 </v>
          </cell>
          <cell r="C1503" t="str">
            <v>hora</v>
          </cell>
          <cell r="D1503">
            <v>50.18</v>
          </cell>
        </row>
        <row r="1504">
          <cell r="A1504" t="str">
            <v>72.11.02.03</v>
          </cell>
          <cell r="B1504" t="str">
            <v>CAMINHAO BETONEIRA 7M3 COND. C                                                 </v>
          </cell>
          <cell r="C1504" t="str">
            <v>hora</v>
          </cell>
          <cell r="D1504">
            <v>149.65</v>
          </cell>
        </row>
        <row r="1505">
          <cell r="A1505" t="str">
            <v>72.11.02.04</v>
          </cell>
          <cell r="B1505" t="str">
            <v>CAMINHAO BETONEIRA 7M3 COND. D                                                 </v>
          </cell>
          <cell r="C1505" t="str">
            <v>hora</v>
          </cell>
          <cell r="D1505">
            <v>170.93</v>
          </cell>
        </row>
        <row r="1506">
          <cell r="A1506" t="str">
            <v>72.11.02.05</v>
          </cell>
          <cell r="B1506" t="str">
            <v>CAMINHAO BETONEIRA 7M3 COND. E                                                 </v>
          </cell>
          <cell r="C1506" t="str">
            <v>km</v>
          </cell>
          <cell r="D1506">
            <v>3.21</v>
          </cell>
        </row>
        <row r="1507">
          <cell r="A1507" t="str">
            <v>72.11.03.01</v>
          </cell>
          <cell r="B1507" t="str">
            <v>CAMINHAO P/BOMBEAMENTO DE CONC. COND. A                                        </v>
          </cell>
          <cell r="C1507" t="str">
            <v>hora</v>
          </cell>
          <cell r="D1507">
            <v>66.72</v>
          </cell>
        </row>
        <row r="1508">
          <cell r="A1508" t="str">
            <v>72.11.03.02</v>
          </cell>
          <cell r="B1508" t="str">
            <v>CAMINHAO P/BOMBEAMENTO DE CONC. COND. B                                        </v>
          </cell>
          <cell r="C1508" t="str">
            <v>hora</v>
          </cell>
          <cell r="D1508">
            <v>93.38</v>
          </cell>
        </row>
        <row r="1509">
          <cell r="A1509" t="str">
            <v>72.11.03.03</v>
          </cell>
          <cell r="B1509" t="str">
            <v>CAMINHAO P/BOMBEAMENTO DE CONC. COND. C                                        </v>
          </cell>
          <cell r="C1509" t="str">
            <v>hora</v>
          </cell>
          <cell r="D1509">
            <v>188.68</v>
          </cell>
        </row>
        <row r="1510">
          <cell r="A1510" t="str">
            <v>72.11.03.04</v>
          </cell>
          <cell r="B1510" t="str">
            <v>CAMINHAO P/BOMBEAMENTO DE CONC. COND. D                                        </v>
          </cell>
          <cell r="C1510" t="str">
            <v>hora</v>
          </cell>
          <cell r="D1510">
            <v>209.95</v>
          </cell>
        </row>
        <row r="1511">
          <cell r="A1511" t="str">
            <v>72.11.03.05</v>
          </cell>
          <cell r="B1511" t="str">
            <v>CAMINHAO P/BOMBEAMENTO DE CONC. COND. E                                        </v>
          </cell>
          <cell r="C1511" t="str">
            <v>km</v>
          </cell>
          <cell r="D1511">
            <v>3.95</v>
          </cell>
        </row>
        <row r="1512">
          <cell r="A1512" t="str">
            <v>72.12.01.01</v>
          </cell>
          <cell r="B1512" t="str">
            <v>CAMINHAO CARROC. MADEIRA 4,5T COND. A                                          </v>
          </cell>
          <cell r="C1512" t="str">
            <v>hora</v>
          </cell>
          <cell r="D1512">
            <v>31.21</v>
          </cell>
        </row>
        <row r="1513">
          <cell r="A1513" t="str">
            <v>72.12.01.02</v>
          </cell>
          <cell r="B1513" t="str">
            <v>CAMINHAO CARROC. MADEIRA 4,5T COND. B                                          </v>
          </cell>
          <cell r="C1513" t="str">
            <v>hora</v>
          </cell>
          <cell r="D1513">
            <v>20.41</v>
          </cell>
        </row>
        <row r="1514">
          <cell r="A1514" t="str">
            <v>72.12.01.03</v>
          </cell>
          <cell r="B1514" t="str">
            <v>CAMINHAO CARROC. MADEIRA 4,5T COND. C                                          </v>
          </cell>
          <cell r="C1514" t="str">
            <v>hora</v>
          </cell>
          <cell r="D1514">
            <v>77.74</v>
          </cell>
        </row>
        <row r="1515">
          <cell r="A1515" t="str">
            <v>72.12.01.04</v>
          </cell>
          <cell r="B1515" t="str">
            <v>CAMINHAO CARROC. MADEIRA 4,5T COND. D                                          </v>
          </cell>
          <cell r="C1515" t="str">
            <v>hora</v>
          </cell>
          <cell r="D1515">
            <v>99.02</v>
          </cell>
        </row>
        <row r="1516">
          <cell r="A1516" t="str">
            <v>72.12.01.05</v>
          </cell>
          <cell r="B1516" t="str">
            <v>CAMINHAO CARROC. MADEIRA 4,5 T COND. E                                         </v>
          </cell>
          <cell r="C1516" t="str">
            <v>km</v>
          </cell>
          <cell r="D1516">
            <v>1.86</v>
          </cell>
        </row>
        <row r="1517">
          <cell r="A1517" t="str">
            <v>72.12.02.01</v>
          </cell>
          <cell r="B1517" t="str">
            <v>CAMINHAO CARROC. MADEIRA 8,0T COND. A                                          </v>
          </cell>
          <cell r="C1517" t="str">
            <v>hora</v>
          </cell>
          <cell r="D1517">
            <v>35.36</v>
          </cell>
        </row>
        <row r="1518">
          <cell r="A1518" t="str">
            <v>72.12.02.02</v>
          </cell>
          <cell r="B1518" t="str">
            <v>CAMINHAO CARROC. MADEIRA 8,0T COND. B                                          </v>
          </cell>
          <cell r="C1518" t="str">
            <v>hora</v>
          </cell>
          <cell r="D1518">
            <v>28.93</v>
          </cell>
        </row>
        <row r="1519">
          <cell r="A1519" t="str">
            <v>72.12.02.03</v>
          </cell>
          <cell r="B1519" t="str">
            <v>CAMINHAO CARROC. MADEIRA 8,0T COND. C                                          </v>
          </cell>
          <cell r="C1519" t="str">
            <v>hora</v>
          </cell>
          <cell r="D1519">
            <v>96.65</v>
          </cell>
        </row>
        <row r="1520">
          <cell r="A1520" t="str">
            <v>72.12.02.04</v>
          </cell>
          <cell r="B1520" t="str">
            <v>CAMINHAO CARROC. MADEIRA 8,0T COND. D                                          </v>
          </cell>
          <cell r="C1520" t="str">
            <v>hora</v>
          </cell>
          <cell r="D1520">
            <v>117.93</v>
          </cell>
        </row>
        <row r="1521">
          <cell r="A1521" t="str">
            <v>72.12.02.05</v>
          </cell>
          <cell r="B1521" t="str">
            <v>CAMINHAO CARROC. MADEIRA 8,0 TON COND. E                                       </v>
          </cell>
          <cell r="C1521" t="str">
            <v>km</v>
          </cell>
          <cell r="D1521">
            <v>2.22</v>
          </cell>
        </row>
        <row r="1522">
          <cell r="A1522" t="str">
            <v>72.12.03.01</v>
          </cell>
          <cell r="B1522" t="str">
            <v>CAMINHAO CARROC. MADEIRA 10,5T COND. A                                         </v>
          </cell>
          <cell r="C1522" t="str">
            <v>hora</v>
          </cell>
          <cell r="D1522">
            <v>37.47</v>
          </cell>
        </row>
        <row r="1523">
          <cell r="A1523" t="str">
            <v>72.12.03.02</v>
          </cell>
          <cell r="B1523" t="str">
            <v>CAMINHAO CARROC. MADEIRA 10,5T COND. B                                         </v>
          </cell>
          <cell r="C1523" t="str">
            <v>hora</v>
          </cell>
          <cell r="D1523">
            <v>33.27</v>
          </cell>
        </row>
        <row r="1524">
          <cell r="A1524" t="str">
            <v>72.12.03.03</v>
          </cell>
          <cell r="B1524" t="str">
            <v>CAMINHAO CARROC. MADEIRA 10,5T COND. C                                         </v>
          </cell>
          <cell r="C1524" t="str">
            <v>hora</v>
          </cell>
          <cell r="D1524">
            <v>116.03</v>
          </cell>
        </row>
        <row r="1525">
          <cell r="A1525" t="str">
            <v>72.12.03.04</v>
          </cell>
          <cell r="B1525" t="str">
            <v>CAMINHAO CARROC. MADEIRA 10,5T COND. D                                         </v>
          </cell>
          <cell r="C1525" t="str">
            <v>hora</v>
          </cell>
          <cell r="D1525">
            <v>137.31</v>
          </cell>
        </row>
        <row r="1526">
          <cell r="A1526" t="str">
            <v>72.12.03.05</v>
          </cell>
          <cell r="B1526" t="str">
            <v>CAMINHAO CARROC. MADEIRA 10,5T COND. E                                         </v>
          </cell>
          <cell r="C1526" t="str">
            <v>km</v>
          </cell>
          <cell r="D1526">
            <v>2.58</v>
          </cell>
        </row>
        <row r="1527">
          <cell r="A1527" t="str">
            <v>72.12.04.01</v>
          </cell>
          <cell r="B1527" t="str">
            <v>CAMINHAO PARA LUBRIFICACAO 3000L COND. A                                       </v>
          </cell>
          <cell r="C1527" t="str">
            <v>hora</v>
          </cell>
          <cell r="D1527">
            <v>68.93</v>
          </cell>
        </row>
        <row r="1528">
          <cell r="A1528" t="str">
            <v>72.12.04.02</v>
          </cell>
          <cell r="B1528" t="str">
            <v>CAMINHAO PARA LUBRIFICACAO 3000L COND. B                                       </v>
          </cell>
          <cell r="C1528" t="str">
            <v>hora</v>
          </cell>
          <cell r="D1528">
            <v>33.84</v>
          </cell>
        </row>
        <row r="1529">
          <cell r="A1529" t="str">
            <v>72.12.04.03</v>
          </cell>
          <cell r="B1529" t="str">
            <v>CAMINHAO PARA LUBRIFICACAO 3000L COND. C                                       </v>
          </cell>
          <cell r="C1529" t="str">
            <v>hora</v>
          </cell>
          <cell r="D1529">
            <v>89.11</v>
          </cell>
        </row>
        <row r="1530">
          <cell r="A1530" t="str">
            <v>72.12.04.04</v>
          </cell>
          <cell r="B1530" t="str">
            <v>CAMINHAO PARA LUBRIFICACAO 3000L COND. D                                       </v>
          </cell>
          <cell r="C1530" t="str">
            <v>hora</v>
          </cell>
          <cell r="D1530">
            <v>141.57</v>
          </cell>
        </row>
        <row r="1531">
          <cell r="A1531" t="str">
            <v>72.12.04.05</v>
          </cell>
          <cell r="B1531" t="str">
            <v>CAMINHAO P/ LUBRIFICACAO 3000L COND. E                                         </v>
          </cell>
          <cell r="C1531" t="str">
            <v>km</v>
          </cell>
          <cell r="D1531">
            <v>2.58</v>
          </cell>
        </row>
        <row r="1532">
          <cell r="A1532" t="str">
            <v>72.12.05.01</v>
          </cell>
          <cell r="B1532" t="str">
            <v>CAMINHAO PARA LUBRIFICACAO 7000L COND. A                                       </v>
          </cell>
          <cell r="C1532" t="str">
            <v>hora</v>
          </cell>
          <cell r="D1532">
            <v>73.74</v>
          </cell>
        </row>
        <row r="1533">
          <cell r="A1533" t="str">
            <v>72.12.05.02</v>
          </cell>
          <cell r="B1533" t="str">
            <v>CAMINHAO PARA LUBRIFICACAO 7000L COND. B                                       </v>
          </cell>
          <cell r="C1533" t="str">
            <v>hora</v>
          </cell>
          <cell r="D1533">
            <v>43.73</v>
          </cell>
        </row>
        <row r="1534">
          <cell r="A1534" t="str">
            <v>72.12.05.03</v>
          </cell>
          <cell r="B1534" t="str">
            <v>CAMINHAO PARA LUBRIFICACAO 7000L COND. C                                       </v>
          </cell>
          <cell r="C1534" t="str">
            <v>hora</v>
          </cell>
          <cell r="D1534">
            <v>110.48</v>
          </cell>
        </row>
        <row r="1535">
          <cell r="A1535" t="str">
            <v>72.12.05.04</v>
          </cell>
          <cell r="B1535" t="str">
            <v>CAMINHAO PARA LUBRIFICACAO 7000L COND. D                                       </v>
          </cell>
          <cell r="C1535" t="str">
            <v>hora</v>
          </cell>
          <cell r="D1535">
            <v>162.94</v>
          </cell>
        </row>
        <row r="1536">
          <cell r="A1536" t="str">
            <v>72.12.05.05</v>
          </cell>
          <cell r="B1536" t="str">
            <v>CAMINHAO P/LUBRIFICACAO 7000L COND. E                                          </v>
          </cell>
          <cell r="C1536" t="str">
            <v>km</v>
          </cell>
          <cell r="D1536">
            <v>2.97</v>
          </cell>
        </row>
        <row r="1537">
          <cell r="A1537" t="str">
            <v>72.12.06.01</v>
          </cell>
          <cell r="B1537" t="str">
            <v>CAMINHAO ABASTECEDOR COND. A                                                   </v>
          </cell>
          <cell r="C1537" t="str">
            <v>hora</v>
          </cell>
          <cell r="D1537">
            <v>61.19</v>
          </cell>
        </row>
        <row r="1538">
          <cell r="A1538" t="str">
            <v>72.12.06.02</v>
          </cell>
          <cell r="B1538" t="str">
            <v>CAMINHAO ABASTECEDOR COND. B                                                   </v>
          </cell>
          <cell r="C1538" t="str">
            <v>hora</v>
          </cell>
          <cell r="D1538">
            <v>49.97</v>
          </cell>
        </row>
        <row r="1539">
          <cell r="A1539" t="str">
            <v>72.12.06.03</v>
          </cell>
          <cell r="B1539" t="str">
            <v>CAMINHAO ABASTECEDOR COND. C                                                   </v>
          </cell>
          <cell r="C1539" t="str">
            <v>hora</v>
          </cell>
          <cell r="D1539">
            <v>145.27</v>
          </cell>
        </row>
        <row r="1540">
          <cell r="A1540" t="str">
            <v>72.12.06.04</v>
          </cell>
          <cell r="B1540" t="str">
            <v>CAMINHAO ABASTECEDOR COND. D                                                   </v>
          </cell>
          <cell r="C1540" t="str">
            <v>hora</v>
          </cell>
          <cell r="D1540">
            <v>182.14</v>
          </cell>
        </row>
        <row r="1541">
          <cell r="A1541" t="str">
            <v>72.12.06.05</v>
          </cell>
          <cell r="B1541" t="str">
            <v>CAMINHAO ABASTECEDOR COND. E                                                   </v>
          </cell>
          <cell r="C1541" t="str">
            <v>km</v>
          </cell>
          <cell r="D1541">
            <v>3.31</v>
          </cell>
        </row>
        <row r="1542">
          <cell r="A1542" t="str">
            <v>72.12.07.01</v>
          </cell>
          <cell r="B1542" t="str">
            <v>CAMINHAO CARROC.BOIAD.R.8T COND. A                                             </v>
          </cell>
          <cell r="C1542" t="str">
            <v>hora</v>
          </cell>
          <cell r="D1542">
            <v>52.54</v>
          </cell>
        </row>
        <row r="1543">
          <cell r="A1543" t="str">
            <v>72.12.07.02</v>
          </cell>
          <cell r="B1543" t="str">
            <v>CAMINHAO CARROC.BOIAD.R.8T COND. B                                             </v>
          </cell>
          <cell r="C1543" t="str">
            <v>hora</v>
          </cell>
          <cell r="D1543">
            <v>32.21</v>
          </cell>
        </row>
        <row r="1544">
          <cell r="A1544" t="str">
            <v>72.12.07.03</v>
          </cell>
          <cell r="B1544" t="str">
            <v>CAMINHAO CARROC.BOIAD.R.8T COND. C                                             </v>
          </cell>
          <cell r="C1544" t="str">
            <v>hora</v>
          </cell>
          <cell r="D1544">
            <v>97.57</v>
          </cell>
        </row>
        <row r="1545">
          <cell r="A1545" t="str">
            <v>72.12.07.04</v>
          </cell>
          <cell r="B1545" t="str">
            <v>CAMINHAO CARROC.BOIAD.R.8T COND. D                                             </v>
          </cell>
          <cell r="C1545" t="str">
            <v>hora</v>
          </cell>
          <cell r="D1545">
            <v>134.44</v>
          </cell>
        </row>
        <row r="1546">
          <cell r="A1546" t="str">
            <v>72.13.01.01</v>
          </cell>
          <cell r="B1546" t="str">
            <v>CAMINHAO HIDROSSEMEADOR 5600L COND. A                                          </v>
          </cell>
          <cell r="C1546" t="str">
            <v>hora</v>
          </cell>
          <cell r="D1546">
            <v>41.63</v>
          </cell>
        </row>
        <row r="1547">
          <cell r="A1547" t="str">
            <v>72.13.01.02</v>
          </cell>
          <cell r="B1547" t="str">
            <v>CAMINHAO HIDROSSEMEADOR 5600L COND. B                                          </v>
          </cell>
          <cell r="C1547" t="str">
            <v>hora</v>
          </cell>
          <cell r="D1547">
            <v>41.82</v>
          </cell>
        </row>
        <row r="1548">
          <cell r="A1548" t="str">
            <v>72.13.01.03</v>
          </cell>
          <cell r="B1548" t="str">
            <v>CAMINHAO HIDROSSEMEADOR 5600L COND. C                                          </v>
          </cell>
          <cell r="C1548" t="str">
            <v>hora</v>
          </cell>
          <cell r="D1548">
            <v>106.1</v>
          </cell>
        </row>
        <row r="1549">
          <cell r="A1549" t="str">
            <v>72.13.01.04</v>
          </cell>
          <cell r="B1549" t="str">
            <v>CAMINHAO HIDROSSEMEADOR 5600L COND. D                                          </v>
          </cell>
          <cell r="C1549" t="str">
            <v>hora</v>
          </cell>
          <cell r="D1549">
            <v>127.37</v>
          </cell>
        </row>
        <row r="1550">
          <cell r="A1550" t="str">
            <v>72.13.01.05</v>
          </cell>
          <cell r="B1550" t="str">
            <v>CAMINHAO HIDROSSEMEADOR 5600L COND. E                                          </v>
          </cell>
          <cell r="C1550" t="str">
            <v>km</v>
          </cell>
          <cell r="D1550">
            <v>2.32</v>
          </cell>
        </row>
        <row r="1551">
          <cell r="A1551" t="str">
            <v>72.14.01.01</v>
          </cell>
          <cell r="B1551" t="str">
            <v>CAMINHAO ESPARGIDOR 6000L COND. A                                              </v>
          </cell>
          <cell r="C1551" t="str">
            <v>hora</v>
          </cell>
          <cell r="D1551">
            <v>50.52</v>
          </cell>
        </row>
        <row r="1552">
          <cell r="A1552" t="str">
            <v>72.14.01.02</v>
          </cell>
          <cell r="B1552" t="str">
            <v>CAMINHAO ESPARGIDOR 6000L COND. B                                              </v>
          </cell>
          <cell r="C1552" t="str">
            <v>hora</v>
          </cell>
          <cell r="D1552">
            <v>60.08</v>
          </cell>
        </row>
        <row r="1553">
          <cell r="A1553" t="str">
            <v>72.14.01.03</v>
          </cell>
          <cell r="B1553" t="str">
            <v>CAMINHAO ESPARGIDOR 6000L COND. C                                              </v>
          </cell>
          <cell r="C1553" t="str">
            <v>hora</v>
          </cell>
          <cell r="D1553">
            <v>124.36</v>
          </cell>
        </row>
        <row r="1554">
          <cell r="A1554" t="str">
            <v>72.14.01.04</v>
          </cell>
          <cell r="B1554" t="str">
            <v>CAMINHAO ESPARGIDOR 6000L COND. D                                              </v>
          </cell>
          <cell r="C1554" t="str">
            <v>hora</v>
          </cell>
          <cell r="D1554">
            <v>145.63</v>
          </cell>
        </row>
        <row r="1555">
          <cell r="A1555" t="str">
            <v>72.14.01.05</v>
          </cell>
          <cell r="B1555" t="str">
            <v>CAMINHAO ESPARGIDOR 6000L COND. E                                              </v>
          </cell>
          <cell r="C1555" t="str">
            <v>km</v>
          </cell>
          <cell r="D1555">
            <v>2.74</v>
          </cell>
        </row>
        <row r="1556">
          <cell r="A1556" t="str">
            <v>72.15.01.01</v>
          </cell>
          <cell r="B1556" t="str">
            <v>CAMINHAO GUINCHO LANC.TELES.3,75T COND.A                                       </v>
          </cell>
          <cell r="C1556" t="str">
            <v>hora</v>
          </cell>
          <cell r="D1556">
            <v>43.29</v>
          </cell>
        </row>
        <row r="1557">
          <cell r="A1557" t="str">
            <v>72.15.01.02</v>
          </cell>
          <cell r="B1557" t="str">
            <v>CAMINHAO GUINCHO LANC.TELES.3,75T COND.B                                       </v>
          </cell>
          <cell r="C1557" t="str">
            <v>hora</v>
          </cell>
          <cell r="D1557">
            <v>39.75</v>
          </cell>
        </row>
        <row r="1558">
          <cell r="A1558" t="str">
            <v>72.15.01.03</v>
          </cell>
          <cell r="B1558" t="str">
            <v>CAMINHAO GUINCHO LANC.TELES.3,75T COND.C                                       </v>
          </cell>
          <cell r="C1558" t="str">
            <v>hora</v>
          </cell>
          <cell r="D1558">
            <v>118.34</v>
          </cell>
        </row>
        <row r="1559">
          <cell r="A1559" t="str">
            <v>72.15.01.04</v>
          </cell>
          <cell r="B1559" t="str">
            <v>CAMINHAO GUINCHO LANC.TELES.3,75T COND.D                                       </v>
          </cell>
          <cell r="C1559" t="str">
            <v>hora</v>
          </cell>
          <cell r="D1559">
            <v>139.62</v>
          </cell>
        </row>
        <row r="1560">
          <cell r="A1560" t="str">
            <v>72.15.01.05</v>
          </cell>
          <cell r="B1560" t="str">
            <v>CAMINHAO GUINCHO LANC.TELES.3,75T COND.E                                       </v>
          </cell>
          <cell r="C1560" t="str">
            <v>km</v>
          </cell>
          <cell r="D1560">
            <v>2.54</v>
          </cell>
        </row>
        <row r="1561">
          <cell r="A1561" t="str">
            <v>72.15.02.01</v>
          </cell>
          <cell r="B1561" t="str">
            <v>CAMINHAO GUINCHO LANC.TELES.4,10T COND.A                                       </v>
          </cell>
          <cell r="C1561" t="str">
            <v>hora</v>
          </cell>
          <cell r="D1561">
            <v>43.29</v>
          </cell>
        </row>
        <row r="1562">
          <cell r="A1562" t="str">
            <v>72.15.02.02</v>
          </cell>
          <cell r="B1562" t="str">
            <v>CAMINHAO GUINCHO LANC.TELES.4,10T COND.B                                       </v>
          </cell>
          <cell r="C1562" t="str">
            <v>hora</v>
          </cell>
          <cell r="D1562">
            <v>39.75</v>
          </cell>
        </row>
        <row r="1563">
          <cell r="A1563" t="str">
            <v>72.15.02.03</v>
          </cell>
          <cell r="B1563" t="str">
            <v>CAMINHAO GUINCHO LANC.TELES.4,10T COND.C                                       </v>
          </cell>
          <cell r="C1563" t="str">
            <v>hora</v>
          </cell>
          <cell r="D1563">
            <v>118.34</v>
          </cell>
        </row>
        <row r="1564">
          <cell r="A1564" t="str">
            <v>72.15.02.04</v>
          </cell>
          <cell r="B1564" t="str">
            <v>CAMINHAO GUINCHO LANC.TELES.4,10T COND.D                                       </v>
          </cell>
          <cell r="C1564" t="str">
            <v>hora</v>
          </cell>
          <cell r="D1564">
            <v>139.62</v>
          </cell>
        </row>
        <row r="1565">
          <cell r="A1565" t="str">
            <v>72.15.02.05</v>
          </cell>
          <cell r="B1565" t="str">
            <v>CAMINHAO GUINCHO LANC.TELES.4,10T COND.E                                       </v>
          </cell>
          <cell r="C1565" t="str">
            <v>km</v>
          </cell>
          <cell r="D1565">
            <v>2.54</v>
          </cell>
        </row>
        <row r="1566">
          <cell r="A1566" t="str">
            <v>72.15.03.01</v>
          </cell>
          <cell r="B1566" t="str">
            <v>CAMINHAO CARROCERIA COM GUINDAUTO 640-18COND. A                                </v>
          </cell>
          <cell r="C1566" t="str">
            <v>hora</v>
          </cell>
          <cell r="D1566">
            <v>36.99</v>
          </cell>
        </row>
        <row r="1567">
          <cell r="A1567" t="str">
            <v>72.15.03.02</v>
          </cell>
          <cell r="B1567" t="str">
            <v>CAMINHAO CARROCERIA COM GUINDAUTO 640-18, COND. B                              </v>
          </cell>
          <cell r="C1567" t="str">
            <v>hora</v>
          </cell>
          <cell r="D1567">
            <v>32.29</v>
          </cell>
        </row>
        <row r="1568">
          <cell r="A1568" t="str">
            <v>72.15.03.03</v>
          </cell>
          <cell r="B1568" t="str">
            <v>CAMINHAO CARROCERIA COM GUINDAUTO 640-18, COND. C                              </v>
          </cell>
          <cell r="C1568" t="str">
            <v>hora</v>
          </cell>
          <cell r="D1568">
            <v>100.01</v>
          </cell>
        </row>
        <row r="1569">
          <cell r="A1569" t="str">
            <v>72.15.03.04</v>
          </cell>
          <cell r="B1569" t="str">
            <v>CAMINHAO CAR. GUINDAUTO 640-18                                                 </v>
          </cell>
          <cell r="C1569" t="str">
            <v>hora</v>
          </cell>
          <cell r="D1569">
            <v>121.29</v>
          </cell>
        </row>
        <row r="1570">
          <cell r="A1570" t="str">
            <v>72.15.03.05</v>
          </cell>
          <cell r="B1570" t="str">
            <v>CAMINHAO CARROCERIA COM GUINDAUTO 640-18, COND. E                              </v>
          </cell>
          <cell r="C1570" t="str">
            <v>km</v>
          </cell>
          <cell r="D1570">
            <v>2.28</v>
          </cell>
        </row>
        <row r="1571">
          <cell r="A1571" t="str">
            <v>72.16.01.01</v>
          </cell>
          <cell r="B1571" t="str">
            <v>CAMINHAO C/USINA LAMA ASFAL.10,5T COND.A                                       </v>
          </cell>
          <cell r="C1571" t="str">
            <v>hora</v>
          </cell>
          <cell r="D1571">
            <v>93.27</v>
          </cell>
        </row>
        <row r="1572">
          <cell r="A1572" t="str">
            <v>72.16.01.02</v>
          </cell>
          <cell r="B1572" t="str">
            <v>CAMINHAO C/USINA LAMA ASFAL.10,5T COND.B                                       </v>
          </cell>
          <cell r="C1572" t="str">
            <v>hora</v>
          </cell>
          <cell r="D1572">
            <v>144.52</v>
          </cell>
        </row>
        <row r="1573">
          <cell r="A1573" t="str">
            <v>72.16.01.03</v>
          </cell>
          <cell r="B1573" t="str">
            <v>CAMINHAO C/USINA LAMA ASFAL.10,5T COND.C                                       </v>
          </cell>
          <cell r="C1573" t="str">
            <v>hora</v>
          </cell>
          <cell r="D1573">
            <v>220.32</v>
          </cell>
        </row>
        <row r="1574">
          <cell r="A1574" t="str">
            <v>72.16.01.04</v>
          </cell>
          <cell r="B1574" t="str">
            <v>CAMINHAO C/USINA LAMA ASFAL.10,5T COND.D                                       </v>
          </cell>
          <cell r="C1574" t="str">
            <v>hora</v>
          </cell>
          <cell r="D1574">
            <v>241.6</v>
          </cell>
        </row>
        <row r="1575">
          <cell r="A1575" t="str">
            <v>72.16.01.05</v>
          </cell>
          <cell r="B1575" t="str">
            <v>CAMINHAO C/USINA LAMA ASFAL.10,5T COND.E                                       </v>
          </cell>
          <cell r="C1575" t="str">
            <v>km</v>
          </cell>
          <cell r="D1575">
            <v>4.54</v>
          </cell>
        </row>
        <row r="1576">
          <cell r="A1576" t="str">
            <v>72.16.02.01</v>
          </cell>
          <cell r="B1576" t="str">
            <v>CAMINHAO USINA P/MICROP.9M3 COND.A                                             </v>
          </cell>
          <cell r="C1576" t="str">
            <v>hora</v>
          </cell>
          <cell r="D1576">
            <v>125.25</v>
          </cell>
        </row>
        <row r="1577">
          <cell r="A1577" t="str">
            <v>72.16.02.02</v>
          </cell>
          <cell r="B1577" t="str">
            <v>CAMINHAO USINA P/MICROP.9M3 COND.B                                             </v>
          </cell>
          <cell r="C1577" t="str">
            <v>hora</v>
          </cell>
          <cell r="D1577">
            <v>208.72</v>
          </cell>
        </row>
        <row r="1578">
          <cell r="A1578" t="str">
            <v>72.16.02.03</v>
          </cell>
          <cell r="B1578" t="str">
            <v>CAMINHAO USINA P/MICROP.9M3 COND. C                                            </v>
          </cell>
          <cell r="C1578" t="str">
            <v>hora</v>
          </cell>
          <cell r="D1578">
            <v>346.54</v>
          </cell>
        </row>
        <row r="1579">
          <cell r="A1579" t="str">
            <v>72.16.02.04</v>
          </cell>
          <cell r="B1579" t="str">
            <v>CAMINHAO USINA P/MICROP.9M3 COND.D                                             </v>
          </cell>
          <cell r="C1579" t="str">
            <v>hora</v>
          </cell>
          <cell r="D1579">
            <v>367.82</v>
          </cell>
        </row>
        <row r="1580">
          <cell r="A1580" t="str">
            <v>72.17.01.01</v>
          </cell>
          <cell r="B1580" t="str">
            <v>CAMINHAO PANTOGRAFICO ATE 9M COND. A                                           </v>
          </cell>
          <cell r="C1580" t="str">
            <v>hora</v>
          </cell>
          <cell r="D1580">
            <v>40.38</v>
          </cell>
        </row>
        <row r="1581">
          <cell r="A1581" t="str">
            <v>72.17.01.02</v>
          </cell>
          <cell r="B1581" t="str">
            <v>CAMINHAO PANTOGRAFICO ATE 9M COND. B                                           </v>
          </cell>
          <cell r="C1581" t="str">
            <v>hora</v>
          </cell>
          <cell r="D1581">
            <v>39.25</v>
          </cell>
        </row>
        <row r="1582">
          <cell r="A1582" t="str">
            <v>72.17.01.03</v>
          </cell>
          <cell r="B1582" t="str">
            <v>CAMINHAO PANTOGRAFICO ATE 9M COND. C                                           </v>
          </cell>
          <cell r="C1582" t="str">
            <v>hora</v>
          </cell>
          <cell r="D1582">
            <v>106</v>
          </cell>
        </row>
        <row r="1583">
          <cell r="A1583" t="str">
            <v>72.17.01.04</v>
          </cell>
          <cell r="B1583" t="str">
            <v>CAMINHAO PANTOGRAFICO ATE 9M COND. D                                           </v>
          </cell>
          <cell r="C1583" t="str">
            <v>hora</v>
          </cell>
          <cell r="D1583">
            <v>127.27</v>
          </cell>
        </row>
        <row r="1584">
          <cell r="A1584" t="str">
            <v>72.18.01.01</v>
          </cell>
          <cell r="B1584" t="str">
            <v>CAVALO MECANICO C/CARRETA 30000KG COND.A                                       </v>
          </cell>
          <cell r="C1584" t="str">
            <v>hora</v>
          </cell>
          <cell r="D1584">
            <v>45.62</v>
          </cell>
        </row>
        <row r="1585">
          <cell r="A1585" t="str">
            <v>72.18.01.02</v>
          </cell>
          <cell r="B1585" t="str">
            <v>CAVALO MECANICO C/CARRETA 30000KG COND.B                                       </v>
          </cell>
          <cell r="C1585" t="str">
            <v>hora</v>
          </cell>
          <cell r="D1585">
            <v>46.41</v>
          </cell>
        </row>
        <row r="1586">
          <cell r="A1586" t="str">
            <v>72.18.01.03</v>
          </cell>
          <cell r="B1586" t="str">
            <v>CAVALO MECANICO C/CARRETA 30000KG COND.C                                       </v>
          </cell>
          <cell r="C1586" t="str">
            <v>hora</v>
          </cell>
          <cell r="D1586">
            <v>190.28</v>
          </cell>
        </row>
        <row r="1587">
          <cell r="A1587" t="str">
            <v>72.18.01.04</v>
          </cell>
          <cell r="B1587" t="str">
            <v>CAVALO MECANICO C/CARRETA 30000KG COND.D                                       </v>
          </cell>
          <cell r="C1587" t="str">
            <v>hora</v>
          </cell>
          <cell r="D1587">
            <v>211.56</v>
          </cell>
        </row>
        <row r="1588">
          <cell r="A1588" t="str">
            <v>72.18.01.05</v>
          </cell>
          <cell r="B1588" t="str">
            <v>CAVALO MECANICO C/CARRETA 30000KG COND.E                                       </v>
          </cell>
          <cell r="C1588" t="str">
            <v>km</v>
          </cell>
          <cell r="D1588">
            <v>3.98</v>
          </cell>
        </row>
        <row r="1589">
          <cell r="A1589" t="str">
            <v>72.18.02.01</v>
          </cell>
          <cell r="B1589" t="str">
            <v>CAVALO MECANICO C/PRANCHA 30000KG COND.A                                       </v>
          </cell>
          <cell r="C1589" t="str">
            <v>hora</v>
          </cell>
          <cell r="D1589">
            <v>47.29</v>
          </cell>
        </row>
        <row r="1590">
          <cell r="A1590" t="str">
            <v>72.18.02.02</v>
          </cell>
          <cell r="B1590" t="str">
            <v>CAVALO MECANICO C/PRANCHA 30000KG COND.B                                       </v>
          </cell>
          <cell r="C1590" t="str">
            <v>hora</v>
          </cell>
          <cell r="D1590">
            <v>49.6</v>
          </cell>
        </row>
        <row r="1591">
          <cell r="A1591" t="str">
            <v>72.18.02.03</v>
          </cell>
          <cell r="B1591" t="str">
            <v>CAVALO MECANICO C/PRANCHA 30000KG COND.C                                       </v>
          </cell>
          <cell r="C1591" t="str">
            <v>hora</v>
          </cell>
          <cell r="D1591">
            <v>193.46</v>
          </cell>
        </row>
        <row r="1592">
          <cell r="A1592" t="str">
            <v>72.18.02.04</v>
          </cell>
          <cell r="B1592" t="str">
            <v>CAVALO MECANICO C/PRANCHA 30000KG COND.D                                       </v>
          </cell>
          <cell r="C1592" t="str">
            <v>hora</v>
          </cell>
          <cell r="D1592">
            <v>214.74</v>
          </cell>
        </row>
        <row r="1593">
          <cell r="A1593" t="str">
            <v>72.18.02.05</v>
          </cell>
          <cell r="B1593" t="str">
            <v>CAVALO MECANICO C/PRANCHA 30000KG COND.E                                       </v>
          </cell>
          <cell r="C1593" t="str">
            <v>km</v>
          </cell>
          <cell r="D1593">
            <v>4.04</v>
          </cell>
        </row>
        <row r="1594">
          <cell r="A1594" t="str">
            <v>72.19.01.01</v>
          </cell>
          <cell r="B1594" t="str">
            <v>CAMPANULA COND. A                                                              </v>
          </cell>
          <cell r="C1594" t="str">
            <v>hora</v>
          </cell>
          <cell r="D1594">
            <v>22.72</v>
          </cell>
        </row>
        <row r="1595">
          <cell r="A1595" t="str">
            <v>72.19.01.02</v>
          </cell>
          <cell r="B1595" t="str">
            <v>CAMPANULA COND. B                                                              </v>
          </cell>
          <cell r="C1595" t="str">
            <v>hora</v>
          </cell>
          <cell r="D1595">
            <v>2.95</v>
          </cell>
        </row>
        <row r="1596">
          <cell r="A1596" t="str">
            <v>72.19.01.03</v>
          </cell>
          <cell r="B1596" t="str">
            <v>CAMPANULA COND. C                                                              </v>
          </cell>
          <cell r="C1596" t="str">
            <v>hora</v>
          </cell>
          <cell r="D1596">
            <v>2.95</v>
          </cell>
        </row>
        <row r="1597">
          <cell r="A1597" t="str">
            <v>72.19.01.04</v>
          </cell>
          <cell r="B1597" t="str">
            <v>CAMPANULA COND. D                                                              </v>
          </cell>
          <cell r="C1597" t="str">
            <v>hora</v>
          </cell>
          <cell r="D1597">
            <v>24.23</v>
          </cell>
        </row>
        <row r="1598">
          <cell r="A1598" t="str">
            <v>72.20.01.01</v>
          </cell>
          <cell r="B1598" t="str">
            <v>COMPACTADOR PERC.220M2/H MAN.COND.A                                            </v>
          </cell>
          <cell r="C1598" t="str">
            <v>hora</v>
          </cell>
          <cell r="D1598">
            <v>15.44</v>
          </cell>
        </row>
        <row r="1599">
          <cell r="A1599" t="str">
            <v>72.20.01.02</v>
          </cell>
          <cell r="B1599" t="str">
            <v>COMPACTADOR PERC.220M2/H MAN.COND.B                                            </v>
          </cell>
          <cell r="C1599" t="str">
            <v>hora</v>
          </cell>
          <cell r="D1599">
            <v>2.99</v>
          </cell>
        </row>
        <row r="1600">
          <cell r="A1600" t="str">
            <v>72.20.01.03</v>
          </cell>
          <cell r="B1600" t="str">
            <v>COMPACTADOR PERC.220M2/H MAN.COND.C                                            </v>
          </cell>
          <cell r="C1600" t="str">
            <v>hora</v>
          </cell>
          <cell r="D1600">
            <v>4.96</v>
          </cell>
        </row>
        <row r="1601">
          <cell r="A1601" t="str">
            <v>72.20.01.04</v>
          </cell>
          <cell r="B1601" t="str">
            <v>COMPACTADOR PERC.220M2/H MAN.COND.D                                            </v>
          </cell>
          <cell r="C1601" t="str">
            <v>hora</v>
          </cell>
          <cell r="D1601">
            <v>18.75</v>
          </cell>
        </row>
        <row r="1602">
          <cell r="A1602" t="str">
            <v>72.20.02.01</v>
          </cell>
          <cell r="B1602" t="str">
            <v>COMPACTADOR PLAC.VIB.MAN.1000M2/H COND.A                                       </v>
          </cell>
          <cell r="C1602" t="str">
            <v>hora</v>
          </cell>
          <cell r="D1602">
            <v>14.74</v>
          </cell>
        </row>
        <row r="1603">
          <cell r="A1603" t="str">
            <v>72.20.02.02</v>
          </cell>
          <cell r="B1603" t="str">
            <v>COMPACTADOR PLAC.VIB.MAN.1000M2/H COND.B                                       </v>
          </cell>
          <cell r="C1603" t="str">
            <v>hora</v>
          </cell>
          <cell r="D1603">
            <v>1.71</v>
          </cell>
        </row>
        <row r="1604">
          <cell r="A1604" t="str">
            <v>72.20.02.03</v>
          </cell>
          <cell r="B1604" t="str">
            <v>COMPACTADOR PLAC.VIB.MAN.1000M2/H COND.C                                       </v>
          </cell>
          <cell r="C1604" t="str">
            <v>hora</v>
          </cell>
          <cell r="D1604">
            <v>4.77</v>
          </cell>
        </row>
        <row r="1605">
          <cell r="A1605" t="str">
            <v>72.20.02.04</v>
          </cell>
          <cell r="B1605" t="str">
            <v>COMPACTADOR PLAC.VIB.MAN.1000M2/H COND.D                                       </v>
          </cell>
          <cell r="C1605" t="str">
            <v>hora</v>
          </cell>
          <cell r="D1605">
            <v>18.57</v>
          </cell>
        </row>
        <row r="1606">
          <cell r="A1606" t="str">
            <v>72.21.01.01</v>
          </cell>
          <cell r="B1606" t="str">
            <v>COMPRESSOR DE AR XA-90 MWD COND. A                                             </v>
          </cell>
          <cell r="C1606" t="str">
            <v>hora</v>
          </cell>
          <cell r="D1606">
            <v>26.64</v>
          </cell>
        </row>
        <row r="1607">
          <cell r="A1607" t="str">
            <v>72.21.01.02</v>
          </cell>
          <cell r="B1607" t="str">
            <v>COMPRESSOR DE AR XA-90 MWD COND. B                                             </v>
          </cell>
          <cell r="C1607" t="str">
            <v>hora</v>
          </cell>
          <cell r="D1607">
            <v>11.22</v>
          </cell>
        </row>
        <row r="1608">
          <cell r="A1608" t="str">
            <v>72.21.01.03</v>
          </cell>
          <cell r="B1608" t="str">
            <v>COMPRESSOR DE AR XA-90 MWD COND. C                                             </v>
          </cell>
          <cell r="C1608" t="str">
            <v>hora</v>
          </cell>
          <cell r="D1608">
            <v>50.16</v>
          </cell>
        </row>
        <row r="1609">
          <cell r="A1609" t="str">
            <v>72.21.01.04</v>
          </cell>
          <cell r="B1609" t="str">
            <v>COMPRESSOR DE AR XA-90 MWD COND. D                                             </v>
          </cell>
          <cell r="C1609" t="str">
            <v>hora</v>
          </cell>
          <cell r="D1609">
            <v>70.8</v>
          </cell>
        </row>
        <row r="1610">
          <cell r="A1610" t="str">
            <v>72.21.02.01</v>
          </cell>
          <cell r="B1610" t="str">
            <v>COMPRESSOR DE AR XA-125 MWD COND. A                                            </v>
          </cell>
          <cell r="C1610" t="str">
            <v>hora</v>
          </cell>
          <cell r="D1610">
            <v>29.26</v>
          </cell>
        </row>
        <row r="1611">
          <cell r="A1611" t="str">
            <v>72.21.02.02</v>
          </cell>
          <cell r="B1611" t="str">
            <v>COMPRESSOR DE AR XA-125 MWD COND. B                                            </v>
          </cell>
          <cell r="C1611" t="str">
            <v>hora</v>
          </cell>
          <cell r="D1611">
            <v>16.11</v>
          </cell>
        </row>
        <row r="1612">
          <cell r="A1612" t="str">
            <v>72.21.02.03</v>
          </cell>
          <cell r="B1612" t="str">
            <v>COMPRESSOR DE AR XA-125 MWD COND. C                                            </v>
          </cell>
          <cell r="C1612" t="str">
            <v>hora</v>
          </cell>
          <cell r="D1612">
            <v>55.05</v>
          </cell>
        </row>
        <row r="1613">
          <cell r="A1613" t="str">
            <v>72.21.02.04</v>
          </cell>
          <cell r="B1613" t="str">
            <v>COMPRESSOR DE AR XA-125 MWD COND. D                                            </v>
          </cell>
          <cell r="C1613" t="str">
            <v>hora</v>
          </cell>
          <cell r="D1613">
            <v>75.69</v>
          </cell>
        </row>
        <row r="1614">
          <cell r="A1614" t="str">
            <v>72.21.03.01</v>
          </cell>
          <cell r="B1614" t="str">
            <v>COMPRESSOR DE AR XA-175MWD COND. A                                             </v>
          </cell>
          <cell r="C1614" t="str">
            <v>hora</v>
          </cell>
          <cell r="D1614">
            <v>30.81</v>
          </cell>
        </row>
        <row r="1615">
          <cell r="A1615" t="str">
            <v>72.21.03.02</v>
          </cell>
          <cell r="B1615" t="str">
            <v>COMPRESSOR DE AR XA-175MWD COND. B                                             </v>
          </cell>
          <cell r="C1615" t="str">
            <v>hora</v>
          </cell>
          <cell r="D1615">
            <v>19.01</v>
          </cell>
        </row>
        <row r="1616">
          <cell r="A1616" t="str">
            <v>72.21.03.03</v>
          </cell>
          <cell r="B1616" t="str">
            <v>COMPRESSOR DE AR XA-175MWD COND. C                                             </v>
          </cell>
          <cell r="C1616" t="str">
            <v>hora</v>
          </cell>
          <cell r="D1616">
            <v>78.08</v>
          </cell>
        </row>
        <row r="1617">
          <cell r="A1617" t="str">
            <v>72.21.03.04</v>
          </cell>
          <cell r="B1617" t="str">
            <v>COMPRESSOR DE AR XA-175MWD COND. D                                             </v>
          </cell>
          <cell r="C1617" t="str">
            <v>hora</v>
          </cell>
          <cell r="D1617">
            <v>98.72</v>
          </cell>
        </row>
        <row r="1618">
          <cell r="A1618" t="str">
            <v>72.21.04.01</v>
          </cell>
          <cell r="B1618" t="str">
            <v>COMPRESSOR DE AR XA-360MWD COND. A                                             </v>
          </cell>
          <cell r="C1618" t="str">
            <v>hora</v>
          </cell>
          <cell r="D1618">
            <v>41.15</v>
          </cell>
        </row>
        <row r="1619">
          <cell r="A1619" t="str">
            <v>72.21.04.02</v>
          </cell>
          <cell r="B1619" t="str">
            <v>COMPRESSOR DE AR XA-360MWD COND. B                                             </v>
          </cell>
          <cell r="C1619" t="str">
            <v>hora</v>
          </cell>
          <cell r="D1619">
            <v>38.32</v>
          </cell>
        </row>
        <row r="1620">
          <cell r="A1620" t="str">
            <v>72.21.04.03</v>
          </cell>
          <cell r="B1620" t="str">
            <v>COMPRESSOR DE AR XA-360MWD COND. C                                             </v>
          </cell>
          <cell r="C1620" t="str">
            <v>hora</v>
          </cell>
          <cell r="D1620">
            <v>156.04</v>
          </cell>
        </row>
        <row r="1621">
          <cell r="A1621" t="str">
            <v>72.21.04.04</v>
          </cell>
          <cell r="B1621" t="str">
            <v>COMPRESSOR DE AR XA-360MWD COND. D                                             </v>
          </cell>
          <cell r="C1621" t="str">
            <v>hora</v>
          </cell>
          <cell r="D1621">
            <v>176.68</v>
          </cell>
        </row>
        <row r="1622">
          <cell r="A1622" t="str">
            <v>72.22.01.01</v>
          </cell>
          <cell r="B1622" t="str">
            <v>DEMARCADOR DE FAIXA A FRIO 250L COND.A                                         </v>
          </cell>
          <cell r="C1622" t="str">
            <v>hora</v>
          </cell>
          <cell r="D1622">
            <v>47.35</v>
          </cell>
        </row>
        <row r="1623">
          <cell r="A1623" t="str">
            <v>72.22.01.02</v>
          </cell>
          <cell r="B1623" t="str">
            <v>DEMARCADOR DE FAIXA A FRIO 250L COND.B                                         </v>
          </cell>
          <cell r="C1623" t="str">
            <v>hora</v>
          </cell>
          <cell r="D1623">
            <v>53.58</v>
          </cell>
        </row>
        <row r="1624">
          <cell r="A1624" t="str">
            <v>72.22.01.03</v>
          </cell>
          <cell r="B1624" t="str">
            <v>DEMARCADOR DE FAIXA A FRIO 250L COND.C                                         </v>
          </cell>
          <cell r="C1624" t="str">
            <v>hora</v>
          </cell>
          <cell r="D1624">
            <v>65.9</v>
          </cell>
        </row>
        <row r="1625">
          <cell r="A1625" t="str">
            <v>72.22.01.04</v>
          </cell>
          <cell r="B1625" t="str">
            <v>DEMARCADOR DE FAIXA A FRIO 250L COND.D                                         </v>
          </cell>
          <cell r="C1625" t="str">
            <v>hora</v>
          </cell>
          <cell r="D1625">
            <v>87.18</v>
          </cell>
        </row>
        <row r="1626">
          <cell r="A1626" t="str">
            <v>72.22.03.01</v>
          </cell>
          <cell r="B1626" t="str">
            <v>DEMARCADOR DE FAIXA A QUENTE 500L COND.A                                       </v>
          </cell>
          <cell r="C1626" t="str">
            <v>hora</v>
          </cell>
          <cell r="D1626">
            <v>99.02</v>
          </cell>
        </row>
        <row r="1627">
          <cell r="A1627" t="str">
            <v>72.22.03.02</v>
          </cell>
          <cell r="B1627" t="str">
            <v>DEMARCADOR DE FAIXA A QUENTE 500L COND.B                                       </v>
          </cell>
          <cell r="C1627" t="str">
            <v>hora</v>
          </cell>
          <cell r="D1627">
            <v>159.75</v>
          </cell>
        </row>
        <row r="1628">
          <cell r="A1628" t="str">
            <v>72.22.03.03</v>
          </cell>
          <cell r="B1628" t="str">
            <v>DEMARCADOR DE FAIXA A QUENTE 500L COND.C                                       </v>
          </cell>
          <cell r="C1628" t="str">
            <v>hora</v>
          </cell>
          <cell r="D1628">
            <v>197.59</v>
          </cell>
        </row>
        <row r="1629">
          <cell r="A1629" t="str">
            <v>72.22.03.04</v>
          </cell>
          <cell r="B1629" t="str">
            <v>DEMARCADOR DE FAIXA A QUENTE 500L COND.D                                       </v>
          </cell>
          <cell r="C1629" t="str">
            <v>hora</v>
          </cell>
          <cell r="D1629">
            <v>218.86</v>
          </cell>
        </row>
        <row r="1630">
          <cell r="A1630" t="str">
            <v>72.23.01.01</v>
          </cell>
          <cell r="B1630" t="str">
            <v>DISTRIBUIDOR AGREG.S/EST.1000T/H COND. A                                       </v>
          </cell>
          <cell r="C1630" t="str">
            <v>hora</v>
          </cell>
          <cell r="D1630">
            <v>32.67</v>
          </cell>
        </row>
        <row r="1631">
          <cell r="A1631" t="str">
            <v>72.23.01.02</v>
          </cell>
          <cell r="B1631" t="str">
            <v>DISTRIBUIDOR AGREG.S/EST.1000T/H COND. B                                       </v>
          </cell>
          <cell r="C1631" t="str">
            <v>hora</v>
          </cell>
          <cell r="D1631">
            <v>20.19</v>
          </cell>
        </row>
        <row r="1632">
          <cell r="A1632" t="str">
            <v>72.23.01.03</v>
          </cell>
          <cell r="B1632" t="str">
            <v>DISTRIBUIDOR AGREG.S/EST.1000T/H COND. C                                       </v>
          </cell>
          <cell r="C1632" t="str">
            <v>hora</v>
          </cell>
          <cell r="D1632">
            <v>44.15</v>
          </cell>
        </row>
        <row r="1633">
          <cell r="A1633" t="str">
            <v>72.23.01.04</v>
          </cell>
          <cell r="B1633" t="str">
            <v>DISTRIBUIDOR AGREG.S/EST.1000T/H COND. D                                       </v>
          </cell>
          <cell r="C1633" t="str">
            <v>hora</v>
          </cell>
          <cell r="D1633">
            <v>65.43</v>
          </cell>
        </row>
        <row r="1634">
          <cell r="A1634" t="str">
            <v>72.23.02.01</v>
          </cell>
          <cell r="B1634" t="str">
            <v>DISTRIBUIDOR AGREGADO 600T/H COND.A                                            </v>
          </cell>
          <cell r="C1634" t="str">
            <v>hora</v>
          </cell>
          <cell r="D1634">
            <v>23.35</v>
          </cell>
        </row>
        <row r="1635">
          <cell r="A1635" t="str">
            <v>72.23.02.02</v>
          </cell>
          <cell r="B1635" t="str">
            <v>DISTRIBUIDOR AGREGADO 600T/H COND. B                                           </v>
          </cell>
          <cell r="C1635" t="str">
            <v>hora</v>
          </cell>
          <cell r="D1635">
            <v>3.67</v>
          </cell>
        </row>
        <row r="1636">
          <cell r="A1636" t="str">
            <v>72.23.02.03</v>
          </cell>
          <cell r="B1636" t="str">
            <v>DISTRIBUIDOR AGREGADO 600T/H COND. C                                           </v>
          </cell>
          <cell r="C1636" t="str">
            <v>hora</v>
          </cell>
          <cell r="D1636">
            <v>8.3</v>
          </cell>
        </row>
        <row r="1637">
          <cell r="A1637" t="str">
            <v>72.23.02.04</v>
          </cell>
          <cell r="B1637" t="str">
            <v>DISTRIBUIDOR AGREGADO 600T/H COND. D                                           </v>
          </cell>
          <cell r="C1637" t="str">
            <v>hora</v>
          </cell>
          <cell r="D1637">
            <v>29.58</v>
          </cell>
        </row>
        <row r="1638">
          <cell r="A1638" t="str">
            <v>72.23.03.01</v>
          </cell>
          <cell r="B1638" t="str">
            <v>DISTR.ASF.REB.2400L COND. A                                                    </v>
          </cell>
          <cell r="C1638" t="str">
            <v>hora</v>
          </cell>
          <cell r="D1638">
            <v>29.69</v>
          </cell>
        </row>
        <row r="1639">
          <cell r="A1639" t="str">
            <v>72.23.03.02</v>
          </cell>
          <cell r="B1639" t="str">
            <v>DISTR.ASF.REB.2400L COND. B                                                    </v>
          </cell>
          <cell r="C1639" t="str">
            <v>hora</v>
          </cell>
          <cell r="D1639">
            <v>15.19</v>
          </cell>
        </row>
        <row r="1640">
          <cell r="A1640" t="str">
            <v>72.23.03.03</v>
          </cell>
          <cell r="B1640" t="str">
            <v>DISTR.ASF.REB.2400L COND. C                                                    </v>
          </cell>
          <cell r="C1640" t="str">
            <v>hora</v>
          </cell>
          <cell r="D1640">
            <v>20.7</v>
          </cell>
        </row>
        <row r="1641">
          <cell r="A1641" t="str">
            <v>72.23.03.04</v>
          </cell>
          <cell r="B1641" t="str">
            <v>DISTR.ASF.REB.2400L COND. D                                                    </v>
          </cell>
          <cell r="C1641" t="str">
            <v>hora</v>
          </cell>
          <cell r="D1641">
            <v>41.97</v>
          </cell>
        </row>
        <row r="1642">
          <cell r="A1642" t="str">
            <v>72.24.01.01</v>
          </cell>
          <cell r="B1642" t="str">
            <v>DISTR. ADUBOS E SEMENTES 700L COND. A                                          </v>
          </cell>
          <cell r="C1642" t="str">
            <v>hora</v>
          </cell>
          <cell r="D1642">
            <v>0.48</v>
          </cell>
        </row>
        <row r="1643">
          <cell r="A1643" t="str">
            <v>72.24.01.02</v>
          </cell>
          <cell r="B1643" t="str">
            <v>DISTR. ADUBOS E SEMENTES 700L COND. B                                          </v>
          </cell>
          <cell r="C1643" t="str">
            <v>hora</v>
          </cell>
          <cell r="D1643">
            <v>0.92</v>
          </cell>
        </row>
        <row r="1644">
          <cell r="A1644" t="str">
            <v>72.24.01.03</v>
          </cell>
          <cell r="B1644" t="str">
            <v>DISTR. ADUBOS E SEMENTES 700L COND. C                                          </v>
          </cell>
          <cell r="C1644" t="str">
            <v>hora</v>
          </cell>
          <cell r="D1644">
            <v>3.64</v>
          </cell>
        </row>
        <row r="1645">
          <cell r="A1645" t="str">
            <v>72.24.01.04</v>
          </cell>
          <cell r="B1645" t="str">
            <v>DISTR. ADUBOS E SEMENTES 700L COND. D                                          </v>
          </cell>
          <cell r="C1645" t="str">
            <v>hora</v>
          </cell>
          <cell r="D1645">
            <v>3.64</v>
          </cell>
        </row>
        <row r="1646">
          <cell r="A1646" t="str">
            <v>72.25.01.01</v>
          </cell>
          <cell r="B1646" t="str">
            <v>DRAGA COM EMBARCACAO AUX.400M3 COND. A                                         </v>
          </cell>
          <cell r="C1646" t="str">
            <v>hora</v>
          </cell>
          <cell r="D1646">
            <v>380.26</v>
          </cell>
        </row>
        <row r="1647">
          <cell r="A1647" t="str">
            <v>72.25.01.02</v>
          </cell>
          <cell r="B1647" t="str">
            <v>DRAGA COM EMBARCACAO AUX.400M3 COND. B                                         </v>
          </cell>
          <cell r="C1647" t="str">
            <v>hora</v>
          </cell>
          <cell r="D1647">
            <v>233.96</v>
          </cell>
        </row>
        <row r="1648">
          <cell r="A1648" t="str">
            <v>72.25.01.03</v>
          </cell>
          <cell r="B1648" t="str">
            <v>DRAGA COM EMBARCACAO AUX.400M3 COND. C                                         </v>
          </cell>
          <cell r="C1648" t="str">
            <v>hora</v>
          </cell>
          <cell r="D1648">
            <v>510.54</v>
          </cell>
        </row>
        <row r="1649">
          <cell r="A1649" t="str">
            <v>72.25.01.04</v>
          </cell>
          <cell r="B1649" t="str">
            <v>DRAGA COM EMBARCACAO AUX 400M3 COND. D                                         </v>
          </cell>
          <cell r="C1649" t="str">
            <v>hora</v>
          </cell>
          <cell r="D1649">
            <v>756.32</v>
          </cell>
        </row>
        <row r="1650">
          <cell r="A1650" t="str">
            <v>72.26.01.01</v>
          </cell>
          <cell r="B1650" t="str">
            <v>EQUIP.VIS.OAE C/LANC.TELESC.25M COND. A                                        </v>
          </cell>
          <cell r="C1650" t="str">
            <v>hora</v>
          </cell>
          <cell r="D1650">
            <v>79.17</v>
          </cell>
        </row>
        <row r="1651">
          <cell r="A1651" t="str">
            <v>72.26.01.02</v>
          </cell>
          <cell r="B1651" t="str">
            <v>EQUIP.VIS.OAE C/LANC.TELESC.25M COND. B                                        </v>
          </cell>
          <cell r="C1651" t="str">
            <v>hora</v>
          </cell>
          <cell r="D1651">
            <v>102.55</v>
          </cell>
        </row>
        <row r="1652">
          <cell r="A1652" t="str">
            <v>72.26.01.03</v>
          </cell>
          <cell r="B1652" t="str">
            <v>EQUIP.VIS.OAE C/LANC.TELESC.25M COND. C                                        </v>
          </cell>
          <cell r="C1652" t="str">
            <v>hora</v>
          </cell>
          <cell r="D1652">
            <v>122.94</v>
          </cell>
        </row>
        <row r="1653">
          <cell r="A1653" t="str">
            <v>72.26.01.04</v>
          </cell>
          <cell r="B1653" t="str">
            <v>EQUIP.VIS.OAE C/LANC.TELESC.25M COND. D                                        </v>
          </cell>
          <cell r="C1653" t="str">
            <v>hora</v>
          </cell>
          <cell r="D1653">
            <v>144.22</v>
          </cell>
        </row>
        <row r="1654">
          <cell r="A1654" t="str">
            <v>72.26.02.01</v>
          </cell>
          <cell r="B1654" t="str">
            <v>EQUIP.VIS.OAE C/LANC.ARTIC.12,14M COND.A                                       </v>
          </cell>
          <cell r="C1654" t="str">
            <v>hora</v>
          </cell>
          <cell r="D1654">
            <v>42.43</v>
          </cell>
        </row>
        <row r="1655">
          <cell r="A1655" t="str">
            <v>72.26.02.02</v>
          </cell>
          <cell r="B1655" t="str">
            <v>EQUIP.VIS.OAE C/LANC.ARTIC.12,14M COND.B                                       </v>
          </cell>
          <cell r="C1655" t="str">
            <v>hora</v>
          </cell>
          <cell r="D1655">
            <v>37.47</v>
          </cell>
        </row>
        <row r="1656">
          <cell r="A1656" t="str">
            <v>72.26.02.03</v>
          </cell>
          <cell r="B1656" t="str">
            <v>EQUIP.VIS.OAE C/LANC.ARTIC.12,14M COND.C                                       </v>
          </cell>
          <cell r="C1656" t="str">
            <v>hora</v>
          </cell>
          <cell r="D1656">
            <v>64.62</v>
          </cell>
        </row>
        <row r="1657">
          <cell r="A1657" t="str">
            <v>72.26.02.04</v>
          </cell>
          <cell r="B1657" t="str">
            <v>EQUIP.VIS.OAE C/LANC.ARTIC.12,14M COND.D                                       </v>
          </cell>
          <cell r="C1657" t="str">
            <v>hora</v>
          </cell>
          <cell r="D1657">
            <v>85.9</v>
          </cell>
        </row>
        <row r="1658">
          <cell r="A1658" t="str">
            <v>72.26.03.01</v>
          </cell>
          <cell r="B1658" t="str">
            <v>EQUIP.VIST.OAE TP TESOURA 7,62M COND. A                                        </v>
          </cell>
          <cell r="C1658" t="str">
            <v>hora</v>
          </cell>
          <cell r="D1658">
            <v>50.4</v>
          </cell>
        </row>
        <row r="1659">
          <cell r="A1659" t="str">
            <v>72.26.03.02</v>
          </cell>
          <cell r="B1659" t="str">
            <v>EQUIP.VIST.OAE TP TESOURA 7,62M COND. B                                        </v>
          </cell>
          <cell r="C1659" t="str">
            <v>hora</v>
          </cell>
          <cell r="D1659">
            <v>51.58</v>
          </cell>
        </row>
        <row r="1660">
          <cell r="A1660" t="str">
            <v>72.26.03.03</v>
          </cell>
          <cell r="B1660" t="str">
            <v>EQUIP.VIST.OAE TP TESOURA 7,62M COND. C                                        </v>
          </cell>
          <cell r="C1660" t="str">
            <v>hora</v>
          </cell>
          <cell r="D1660">
            <v>76.4</v>
          </cell>
        </row>
        <row r="1661">
          <cell r="A1661" t="str">
            <v>72.26.03.04</v>
          </cell>
          <cell r="B1661" t="str">
            <v>EQUIP.VIST.OAE TP TESOURA 7,62M COND. D                                        </v>
          </cell>
          <cell r="C1661" t="str">
            <v>hora</v>
          </cell>
          <cell r="D1661">
            <v>97.68</v>
          </cell>
        </row>
        <row r="1662">
          <cell r="A1662" t="str">
            <v>72.27.01.01</v>
          </cell>
          <cell r="B1662" t="str">
            <v>ESCAVADEIRA HIDR.S/EST.0,7M3 COND. A                                           </v>
          </cell>
          <cell r="C1662" t="str">
            <v>hora</v>
          </cell>
          <cell r="D1662">
            <v>56.01</v>
          </cell>
        </row>
        <row r="1663">
          <cell r="A1663" t="str">
            <v>72.27.01.02</v>
          </cell>
          <cell r="B1663" t="str">
            <v>ESCAVADEIRA HIDR.S/EST.0,7M3 COND. B                                           </v>
          </cell>
          <cell r="C1663" t="str">
            <v>hora</v>
          </cell>
          <cell r="D1663">
            <v>62.73</v>
          </cell>
        </row>
        <row r="1664">
          <cell r="A1664" t="str">
            <v>72.27.01.03</v>
          </cell>
          <cell r="B1664" t="str">
            <v>ESCAVADEIRA HIDR.S/EST.0,7M3 COND. C                                           </v>
          </cell>
          <cell r="C1664" t="str">
            <v>hora</v>
          </cell>
          <cell r="D1664">
            <v>109.11</v>
          </cell>
        </row>
        <row r="1665">
          <cell r="A1665" t="str">
            <v>72.27.01.04</v>
          </cell>
          <cell r="B1665" t="str">
            <v>ESCAVADEIRA HIDR.S/EST.0,7M3 COND. D                                           </v>
          </cell>
          <cell r="C1665" t="str">
            <v>hora</v>
          </cell>
          <cell r="D1665">
            <v>130.39</v>
          </cell>
        </row>
        <row r="1666">
          <cell r="A1666" t="str">
            <v>72.27.02.01</v>
          </cell>
          <cell r="B1666" t="str">
            <v>ESCAVADEIRA HIDR.S/EST.0,60M3 COND. A                                          </v>
          </cell>
          <cell r="C1666" t="str">
            <v>hora</v>
          </cell>
          <cell r="D1666">
            <v>55.38</v>
          </cell>
        </row>
        <row r="1667">
          <cell r="A1667" t="str">
            <v>72.27.02.02</v>
          </cell>
          <cell r="B1667" t="str">
            <v>ESCAVADEIRA HIDR.S/EST.0,60M3 COND. B                                          </v>
          </cell>
          <cell r="C1667" t="str">
            <v>hora</v>
          </cell>
          <cell r="D1667">
            <v>61.59</v>
          </cell>
        </row>
        <row r="1668">
          <cell r="A1668" t="str">
            <v>72.27.02.03</v>
          </cell>
          <cell r="B1668" t="str">
            <v>ESCAVADEIRA HIDR.S/EST.0,60M3 COND. C                                          </v>
          </cell>
          <cell r="C1668" t="str">
            <v>hora</v>
          </cell>
          <cell r="D1668">
            <v>107.54</v>
          </cell>
        </row>
        <row r="1669">
          <cell r="A1669" t="str">
            <v>72.27.02.04</v>
          </cell>
          <cell r="B1669" t="str">
            <v>ESCAVADEIRA HIDR.S/EST.0,60M3 COND. D                                          </v>
          </cell>
          <cell r="C1669" t="str">
            <v>hora</v>
          </cell>
          <cell r="D1669">
            <v>128.82</v>
          </cell>
        </row>
        <row r="1670">
          <cell r="A1670" t="str">
            <v>72.27.03.01</v>
          </cell>
          <cell r="B1670" t="str">
            <v>ESCAVADEIRA HID.S/EST.0,62M3 COND. A                                           </v>
          </cell>
          <cell r="C1670" t="str">
            <v>hora</v>
          </cell>
          <cell r="D1670">
            <v>62.64</v>
          </cell>
        </row>
        <row r="1671">
          <cell r="A1671" t="str">
            <v>72.27.03.02</v>
          </cell>
          <cell r="B1671" t="str">
            <v>ESCAVADEIRA HID.S/EST.0,62M3 COND. B                                           </v>
          </cell>
          <cell r="C1671" t="str">
            <v>hora</v>
          </cell>
          <cell r="D1671">
            <v>74.71</v>
          </cell>
        </row>
        <row r="1672">
          <cell r="A1672" t="str">
            <v>72.27.03.03</v>
          </cell>
          <cell r="B1672" t="str">
            <v>ESCAVADEIRA HID.S/EST.0,62M3 COND. C                                           </v>
          </cell>
          <cell r="C1672" t="str">
            <v>hora</v>
          </cell>
          <cell r="D1672">
            <v>129.41</v>
          </cell>
        </row>
        <row r="1673">
          <cell r="A1673" t="str">
            <v>72.27.03.04</v>
          </cell>
          <cell r="B1673" t="str">
            <v>ESCAVADEIRA HID.S/EST.0,62M3 COND. D                                           </v>
          </cell>
          <cell r="C1673" t="str">
            <v>hora</v>
          </cell>
          <cell r="D1673">
            <v>150.69</v>
          </cell>
        </row>
        <row r="1674">
          <cell r="A1674" t="str">
            <v>72.27.04.01</v>
          </cell>
          <cell r="B1674" t="str">
            <v>ESCAVADEIRA HID.S/EST.2,2M3 COND. A                                            </v>
          </cell>
          <cell r="C1674" t="str">
            <v>hora</v>
          </cell>
          <cell r="D1674">
            <v>89.55</v>
          </cell>
        </row>
        <row r="1675">
          <cell r="A1675" t="str">
            <v>72.27.04.02</v>
          </cell>
          <cell r="B1675" t="str">
            <v>ESCAVADEIRA HID.S/EST.2,2M3 COND. B                                            </v>
          </cell>
          <cell r="C1675" t="str">
            <v>hora</v>
          </cell>
          <cell r="D1675">
            <v>123.3</v>
          </cell>
        </row>
        <row r="1676">
          <cell r="A1676" t="str">
            <v>72.27.04.03</v>
          </cell>
          <cell r="B1676" t="str">
            <v>ESCAVADEIRA HID.S/EST.2,2M3 COND. C                                            </v>
          </cell>
          <cell r="C1676" t="str">
            <v>hora</v>
          </cell>
          <cell r="D1676">
            <v>205.57</v>
          </cell>
        </row>
        <row r="1677">
          <cell r="A1677" t="str">
            <v>72.27.04.04</v>
          </cell>
          <cell r="B1677" t="str">
            <v>ESCAVADEIRA HID.S/EST.2,2M3 COND. D                                            </v>
          </cell>
          <cell r="C1677" t="str">
            <v>hora</v>
          </cell>
          <cell r="D1677">
            <v>226.85</v>
          </cell>
        </row>
        <row r="1678">
          <cell r="A1678" t="str">
            <v>72.27.05.01</v>
          </cell>
          <cell r="B1678" t="str">
            <v>ESCAVADEIRA HIDR.S/PNEU 0,25M3 COND. A                                         </v>
          </cell>
          <cell r="C1678" t="str">
            <v>hora</v>
          </cell>
          <cell r="D1678">
            <v>62.14</v>
          </cell>
        </row>
        <row r="1679">
          <cell r="A1679" t="str">
            <v>72.27.05.02</v>
          </cell>
          <cell r="B1679" t="str">
            <v>ESCAVADEIRA HIDR.S/PNEU 0,25M3 COND. B                                         </v>
          </cell>
          <cell r="C1679" t="str">
            <v>hora</v>
          </cell>
          <cell r="D1679">
            <v>73.79</v>
          </cell>
        </row>
        <row r="1680">
          <cell r="A1680" t="str">
            <v>72.27.05.03</v>
          </cell>
          <cell r="B1680" t="str">
            <v>ESCAVADEIRA HIDR.S/PNEU 0,25M3 COND. C                                         </v>
          </cell>
          <cell r="C1680" t="str">
            <v>hora</v>
          </cell>
          <cell r="D1680">
            <v>142.92</v>
          </cell>
        </row>
        <row r="1681">
          <cell r="A1681" t="str">
            <v>72.27.05.04</v>
          </cell>
          <cell r="B1681" t="str">
            <v>ESCAVADEIRA HIDR.S/PNEU 0,25M3 COND. D                                         </v>
          </cell>
          <cell r="C1681" t="str">
            <v>hora</v>
          </cell>
          <cell r="D1681">
            <v>164.2</v>
          </cell>
        </row>
        <row r="1682">
          <cell r="A1682" t="str">
            <v>72.28.01.01</v>
          </cell>
          <cell r="B1682" t="str">
            <v>EMPILHADEIRA 2500KG COND. A                                                    </v>
          </cell>
          <cell r="C1682" t="str">
            <v>hora</v>
          </cell>
          <cell r="D1682">
            <v>28.84</v>
          </cell>
        </row>
        <row r="1683">
          <cell r="A1683" t="str">
            <v>72.28.01.02</v>
          </cell>
          <cell r="B1683" t="str">
            <v>EMPILHADEIRA 2500KG COND. B                                                    </v>
          </cell>
          <cell r="C1683" t="str">
            <v>hora</v>
          </cell>
          <cell r="D1683">
            <v>15.85</v>
          </cell>
        </row>
        <row r="1684">
          <cell r="A1684" t="str">
            <v>72.28.01.03</v>
          </cell>
          <cell r="B1684" t="str">
            <v>EMPILHADEIRA 2500KG COND. C                                                    </v>
          </cell>
          <cell r="C1684" t="str">
            <v>hora</v>
          </cell>
          <cell r="D1684">
            <v>32.17</v>
          </cell>
        </row>
        <row r="1685">
          <cell r="A1685" t="str">
            <v>72.28.01.04</v>
          </cell>
          <cell r="B1685" t="str">
            <v>EMPILHADEIRA 2500KG COND. D                                                    </v>
          </cell>
          <cell r="C1685" t="str">
            <v>hora</v>
          </cell>
          <cell r="D1685">
            <v>52.8</v>
          </cell>
        </row>
        <row r="1686">
          <cell r="A1686" t="str">
            <v>72.28.02.01</v>
          </cell>
          <cell r="B1686" t="str">
            <v>EMPILHADEIRA 5000KG COND. A                                                    </v>
          </cell>
          <cell r="C1686" t="str">
            <v>hora</v>
          </cell>
          <cell r="D1686">
            <v>39.32</v>
          </cell>
        </row>
        <row r="1687">
          <cell r="A1687" t="str">
            <v>72.28.02.02</v>
          </cell>
          <cell r="B1687" t="str">
            <v>EMPILHADEIRA 5000KG COND. B                                                    </v>
          </cell>
          <cell r="C1687" t="str">
            <v>hora</v>
          </cell>
          <cell r="D1687">
            <v>36.09</v>
          </cell>
        </row>
        <row r="1688">
          <cell r="A1688" t="str">
            <v>72.28.02.03</v>
          </cell>
          <cell r="B1688" t="str">
            <v>EMPILHADEIRA 5000KG COND. C                                                    </v>
          </cell>
          <cell r="C1688" t="str">
            <v>hora</v>
          </cell>
          <cell r="D1688">
            <v>77.77</v>
          </cell>
        </row>
        <row r="1689">
          <cell r="A1689" t="str">
            <v>72.28.02.04</v>
          </cell>
          <cell r="B1689" t="str">
            <v>EMPILHADEIRA 5000KG COND. D                                                    </v>
          </cell>
          <cell r="C1689" t="str">
            <v>hora</v>
          </cell>
          <cell r="D1689">
            <v>98.4</v>
          </cell>
        </row>
        <row r="1690">
          <cell r="A1690" t="str">
            <v>72.29.01.01</v>
          </cell>
          <cell r="B1690" t="str">
            <v>FRESADORA A FRIO S/PNEUS 150M2/H COND.A                                        </v>
          </cell>
          <cell r="C1690" t="str">
            <v>hora</v>
          </cell>
          <cell r="D1690">
            <v>102.09</v>
          </cell>
        </row>
        <row r="1691">
          <cell r="A1691" t="str">
            <v>72.29.01.02</v>
          </cell>
          <cell r="B1691" t="str">
            <v>FRESADORA A FRIO S/PNEUS 150M2/H COND.B                                        </v>
          </cell>
          <cell r="C1691" t="str">
            <v>hora</v>
          </cell>
          <cell r="D1691">
            <v>152.35</v>
          </cell>
        </row>
        <row r="1692">
          <cell r="A1692" t="str">
            <v>72.29.01.03</v>
          </cell>
          <cell r="B1692" t="str">
            <v>FRESADORA A FRIO S/PNEUS 150M2/H COND.C                                        </v>
          </cell>
          <cell r="C1692" t="str">
            <v>hora</v>
          </cell>
          <cell r="D1692">
            <v>250.98</v>
          </cell>
        </row>
        <row r="1693">
          <cell r="A1693" t="str">
            <v>72.29.01.04</v>
          </cell>
          <cell r="B1693" t="str">
            <v>FRESADORA A FRIO S/PNEUS 150M2/H COND.D                                        </v>
          </cell>
          <cell r="C1693" t="str">
            <v>hora</v>
          </cell>
          <cell r="D1693">
            <v>272.26</v>
          </cell>
        </row>
        <row r="1694">
          <cell r="A1694" t="str">
            <v>72.29.02.01</v>
          </cell>
          <cell r="B1694" t="str">
            <v>FRESADORA A FRIO S/PNEUS 670HP COND. A                                         </v>
          </cell>
          <cell r="C1694" t="str">
            <v>hora</v>
          </cell>
          <cell r="D1694">
            <v>127.13</v>
          </cell>
        </row>
        <row r="1695">
          <cell r="A1695" t="str">
            <v>72.29.02.02</v>
          </cell>
          <cell r="B1695" t="str">
            <v>FRESADORA A FRIO S/PNEUS 670HP COND. B                                         </v>
          </cell>
          <cell r="C1695" t="str">
            <v>hora</v>
          </cell>
          <cell r="D1695">
            <v>203.73</v>
          </cell>
        </row>
        <row r="1696">
          <cell r="A1696" t="str">
            <v>72.29.02.03</v>
          </cell>
          <cell r="B1696" t="str">
            <v>FRESADORA A FRIO S/PNEUS 670HP COND. C                                         </v>
          </cell>
          <cell r="C1696" t="str">
            <v>hora</v>
          </cell>
          <cell r="D1696">
            <v>515.84</v>
          </cell>
        </row>
        <row r="1697">
          <cell r="A1697" t="str">
            <v>72.29.02.04</v>
          </cell>
          <cell r="B1697" t="str">
            <v>FRESADORA A FRIO S/PNEUS 670HP COND. D                                         </v>
          </cell>
          <cell r="C1697" t="str">
            <v>hora</v>
          </cell>
          <cell r="D1697">
            <v>537.11</v>
          </cell>
        </row>
        <row r="1698">
          <cell r="A1698" t="str">
            <v>72.30.01.01</v>
          </cell>
          <cell r="B1698" t="str">
            <v>GRUA 12M COND. A                                                               </v>
          </cell>
          <cell r="C1698" t="str">
            <v>hora</v>
          </cell>
          <cell r="D1698">
            <v>71.05</v>
          </cell>
        </row>
        <row r="1699">
          <cell r="A1699" t="str">
            <v>72.30.01.02</v>
          </cell>
          <cell r="B1699" t="str">
            <v>GRUA 12M COND. B                                                               </v>
          </cell>
          <cell r="C1699" t="str">
            <v>hora</v>
          </cell>
          <cell r="D1699">
            <v>91.77</v>
          </cell>
        </row>
        <row r="1700">
          <cell r="A1700" t="str">
            <v>72.30.01.03</v>
          </cell>
          <cell r="B1700" t="str">
            <v>GRUA 12M COND. C                                                               </v>
          </cell>
          <cell r="C1700" t="str">
            <v>hora</v>
          </cell>
          <cell r="D1700">
            <v>95.39</v>
          </cell>
        </row>
        <row r="1701">
          <cell r="A1701" t="str">
            <v>72.30.01.04</v>
          </cell>
          <cell r="B1701" t="str">
            <v>GRUA 12M COND. D                                                               </v>
          </cell>
          <cell r="C1701" t="str">
            <v>hora</v>
          </cell>
          <cell r="D1701">
            <v>116.67</v>
          </cell>
        </row>
        <row r="1702">
          <cell r="A1702" t="str">
            <v>72.31.01.01</v>
          </cell>
          <cell r="B1702" t="str">
            <v>GRUPO GERADOR 40KVA COND. A                                                    </v>
          </cell>
          <cell r="C1702" t="str">
            <v>hora</v>
          </cell>
          <cell r="D1702">
            <v>8.16</v>
          </cell>
        </row>
        <row r="1703">
          <cell r="A1703" t="str">
            <v>72.31.01.02</v>
          </cell>
          <cell r="B1703" t="str">
            <v>GRUPO GERADOR 40KVA COND. B                                                    </v>
          </cell>
          <cell r="C1703" t="str">
            <v>hora</v>
          </cell>
          <cell r="D1703">
            <v>5.11</v>
          </cell>
        </row>
        <row r="1704">
          <cell r="A1704" t="str">
            <v>72.31.01.03</v>
          </cell>
          <cell r="B1704" t="str">
            <v>GRUPO GERADOR 40KVA COND. C                                                    </v>
          </cell>
          <cell r="C1704" t="str">
            <v>hora</v>
          </cell>
          <cell r="D1704">
            <v>27.22</v>
          </cell>
        </row>
        <row r="1705">
          <cell r="A1705" t="str">
            <v>72.31.01.04</v>
          </cell>
          <cell r="B1705" t="str">
            <v>GRUPO GERADOR 40KVA COND. D                                                    </v>
          </cell>
          <cell r="C1705" t="str">
            <v>hora</v>
          </cell>
          <cell r="D1705">
            <v>32.37</v>
          </cell>
        </row>
        <row r="1706">
          <cell r="A1706" t="str">
            <v>72.31.02.01</v>
          </cell>
          <cell r="B1706" t="str">
            <v>GRUPO GERADOR 55KVA COND. A                                                    </v>
          </cell>
          <cell r="C1706" t="str">
            <v>hora</v>
          </cell>
          <cell r="D1706">
            <v>8.5</v>
          </cell>
        </row>
        <row r="1707">
          <cell r="A1707" t="str">
            <v>72.31.02.02</v>
          </cell>
          <cell r="B1707" t="str">
            <v>GRUPO GERADOR 55KVA COND. B                                                    </v>
          </cell>
          <cell r="C1707" t="str">
            <v>hora</v>
          </cell>
          <cell r="D1707">
            <v>5.7</v>
          </cell>
        </row>
        <row r="1708">
          <cell r="A1708" t="str">
            <v>72.31.02.03</v>
          </cell>
          <cell r="B1708" t="str">
            <v>GRUPO GERADOR 55KVA COND. C                                                    </v>
          </cell>
          <cell r="C1708" t="str">
            <v>hora</v>
          </cell>
          <cell r="D1708">
            <v>35.58</v>
          </cell>
        </row>
        <row r="1709">
          <cell r="A1709" t="str">
            <v>72.31.02.04</v>
          </cell>
          <cell r="B1709" t="str">
            <v>GRUPO GERADOR 55KVA COND. D                                                    </v>
          </cell>
          <cell r="C1709" t="str">
            <v>hora</v>
          </cell>
          <cell r="D1709">
            <v>40.74</v>
          </cell>
        </row>
        <row r="1710">
          <cell r="A1710" t="str">
            <v>72.31.03.01</v>
          </cell>
          <cell r="B1710" t="str">
            <v>GRUPO GERADOR 83KVA COND. A                                                    </v>
          </cell>
          <cell r="C1710" t="str">
            <v>hora</v>
          </cell>
          <cell r="D1710">
            <v>9.13</v>
          </cell>
        </row>
        <row r="1711">
          <cell r="A1711" t="str">
            <v>72.31.03.02</v>
          </cell>
          <cell r="B1711" t="str">
            <v>GRUPO GERADOR 83KVA COND. B                                                    </v>
          </cell>
          <cell r="C1711" t="str">
            <v>hora</v>
          </cell>
          <cell r="D1711">
            <v>6.78</v>
          </cell>
        </row>
        <row r="1712">
          <cell r="A1712" t="str">
            <v>72.31.03.03</v>
          </cell>
          <cell r="B1712" t="str">
            <v>GRUPO GERADOR 83KVA COND. C                                                    </v>
          </cell>
          <cell r="C1712" t="str">
            <v>hora</v>
          </cell>
          <cell r="D1712">
            <v>50.28</v>
          </cell>
        </row>
        <row r="1713">
          <cell r="A1713" t="str">
            <v>72.31.03.04</v>
          </cell>
          <cell r="B1713" t="str">
            <v>GRUPO GERADOR 83KVA COND. D                                                    </v>
          </cell>
          <cell r="C1713" t="str">
            <v>hora</v>
          </cell>
          <cell r="D1713">
            <v>55.44</v>
          </cell>
        </row>
        <row r="1714">
          <cell r="A1714" t="str">
            <v>72.31.04.01</v>
          </cell>
          <cell r="B1714" t="str">
            <v>GRUPO GERADOR 115KVA COND. A                                                   </v>
          </cell>
          <cell r="C1714" t="str">
            <v>hora</v>
          </cell>
          <cell r="D1714">
            <v>10.05</v>
          </cell>
        </row>
        <row r="1715">
          <cell r="A1715" t="str">
            <v>72.31.04.02</v>
          </cell>
          <cell r="B1715" t="str">
            <v>GRUPO GERADOR 115KVA COND. B                                                   </v>
          </cell>
          <cell r="C1715" t="str">
            <v>hora</v>
          </cell>
          <cell r="D1715">
            <v>8.33</v>
          </cell>
        </row>
        <row r="1716">
          <cell r="A1716" t="str">
            <v>72.31.04.03</v>
          </cell>
          <cell r="B1716" t="str">
            <v>GRUPO GERADOR 115KVA COND. C                                                   </v>
          </cell>
          <cell r="C1716" t="str">
            <v>hora</v>
          </cell>
          <cell r="D1716">
            <v>68.29</v>
          </cell>
        </row>
        <row r="1717">
          <cell r="A1717" t="str">
            <v>72.31.04.04</v>
          </cell>
          <cell r="B1717" t="str">
            <v>GRUPO GERADOR 115KVA COND. D                                                   </v>
          </cell>
          <cell r="C1717" t="str">
            <v>hora</v>
          </cell>
          <cell r="D1717">
            <v>73.44</v>
          </cell>
        </row>
        <row r="1718">
          <cell r="A1718" t="str">
            <v>72.31.05.01</v>
          </cell>
          <cell r="B1718" t="str">
            <v>GRUPO GERADOR PORTATIL 3,5KVA COND. A                                          </v>
          </cell>
          <cell r="C1718" t="str">
            <v>hora</v>
          </cell>
          <cell r="D1718">
            <v>5.66</v>
          </cell>
        </row>
        <row r="1719">
          <cell r="A1719" t="str">
            <v>72.31.05.02</v>
          </cell>
          <cell r="B1719" t="str">
            <v>GRUPO GERADOR PORTATIL 3,5KVA COND. B                                          </v>
          </cell>
          <cell r="C1719" t="str">
            <v>hora</v>
          </cell>
          <cell r="D1719">
            <v>0.8</v>
          </cell>
        </row>
        <row r="1720">
          <cell r="A1720" t="str">
            <v>72.31.05.03</v>
          </cell>
          <cell r="B1720" t="str">
            <v>GRUPO GERADOR PORTATIL 3,5KVA COND. C                                          </v>
          </cell>
          <cell r="C1720" t="str">
            <v>hora</v>
          </cell>
          <cell r="D1720">
            <v>3.11</v>
          </cell>
        </row>
        <row r="1721">
          <cell r="A1721" t="str">
            <v>72.31.05.04</v>
          </cell>
          <cell r="B1721" t="str">
            <v>GRUPO GERADOR PORTATIL 3,5KVA COND. D                                          </v>
          </cell>
          <cell r="C1721" t="str">
            <v>hora</v>
          </cell>
          <cell r="D1721">
            <v>8.26</v>
          </cell>
        </row>
        <row r="1722">
          <cell r="A1722" t="str">
            <v>72.31.06.01</v>
          </cell>
          <cell r="B1722" t="str">
            <v>GRUPO GERADOR PORTATIL 7KVA COND. A                                            </v>
          </cell>
          <cell r="C1722" t="str">
            <v>hora</v>
          </cell>
          <cell r="D1722">
            <v>5.97</v>
          </cell>
        </row>
        <row r="1723">
          <cell r="A1723" t="str">
            <v>72.31.06.02</v>
          </cell>
          <cell r="B1723" t="str">
            <v>GRUPO GERADOR PORTATIL 7KVA COND. B                                            </v>
          </cell>
          <cell r="C1723" t="str">
            <v>hora</v>
          </cell>
          <cell r="D1723">
            <v>1.3</v>
          </cell>
        </row>
        <row r="1724">
          <cell r="A1724" t="str">
            <v>72.31.06.03</v>
          </cell>
          <cell r="B1724" t="str">
            <v>GRUPO GERADOR PORTATIL 7KVA COND. C                                            </v>
          </cell>
          <cell r="C1724" t="str">
            <v>hora</v>
          </cell>
          <cell r="D1724">
            <v>3.92</v>
          </cell>
        </row>
        <row r="1725">
          <cell r="A1725" t="str">
            <v>72.31.06.04</v>
          </cell>
          <cell r="B1725" t="str">
            <v>GRUPO GERADOR PORTATIL 7KVA COND. D                                            </v>
          </cell>
          <cell r="C1725" t="str">
            <v>hora</v>
          </cell>
          <cell r="D1725">
            <v>9.08</v>
          </cell>
        </row>
        <row r="1726">
          <cell r="A1726" t="str">
            <v>72.32.01.01</v>
          </cell>
          <cell r="B1726" t="str">
            <v>GUINCHO ELETRICO DE COLUNA 30M COND. A                                         </v>
          </cell>
          <cell r="C1726" t="str">
            <v>hora</v>
          </cell>
          <cell r="D1726">
            <v>21</v>
          </cell>
        </row>
        <row r="1727">
          <cell r="A1727" t="str">
            <v>72.32.01.02</v>
          </cell>
          <cell r="B1727" t="str">
            <v>GUINCHO ELETRICO DE COLUNA 30M COND. B                                         </v>
          </cell>
          <cell r="C1727" t="str">
            <v>hora</v>
          </cell>
          <cell r="D1727">
            <v>0.7</v>
          </cell>
        </row>
        <row r="1728">
          <cell r="A1728" t="str">
            <v>72.32.01.03</v>
          </cell>
          <cell r="B1728" t="str">
            <v>GUINCHO ELETRICO DE COLUNA 30M COND. C                                         </v>
          </cell>
          <cell r="C1728" t="str">
            <v>hora</v>
          </cell>
          <cell r="D1728">
            <v>1.36</v>
          </cell>
        </row>
        <row r="1729">
          <cell r="A1729" t="str">
            <v>72.32.01.04</v>
          </cell>
          <cell r="B1729" t="str">
            <v>GUINCHO ELETRICO DE COLUNA 30M COND. D                                         </v>
          </cell>
          <cell r="C1729" t="str">
            <v>hora</v>
          </cell>
          <cell r="D1729">
            <v>21.99</v>
          </cell>
        </row>
        <row r="1730">
          <cell r="A1730" t="str">
            <v>72.32.02.01</v>
          </cell>
          <cell r="B1730" t="str">
            <v>GUINCHO ELETRICO TIPO ELEV. 30M COND. A                                        </v>
          </cell>
          <cell r="C1730" t="str">
            <v>hora</v>
          </cell>
          <cell r="D1730">
            <v>24.4</v>
          </cell>
        </row>
        <row r="1731">
          <cell r="A1731" t="str">
            <v>72.32.02.02</v>
          </cell>
          <cell r="B1731" t="str">
            <v>GUINCHO ELETRICO TIPO ELEV. 30M COND. B                                        </v>
          </cell>
          <cell r="C1731" t="str">
            <v>hora</v>
          </cell>
          <cell r="D1731">
            <v>7.28</v>
          </cell>
        </row>
        <row r="1732">
          <cell r="A1732" t="str">
            <v>72.32.02.03</v>
          </cell>
          <cell r="B1732" t="str">
            <v>GUINCHO ELETRICO TIPO ELEV. 30M COND. C                                        </v>
          </cell>
          <cell r="C1732" t="str">
            <v>hora</v>
          </cell>
          <cell r="D1732">
            <v>11.77</v>
          </cell>
        </row>
        <row r="1733">
          <cell r="A1733" t="str">
            <v>72.32.02.04</v>
          </cell>
          <cell r="B1733" t="str">
            <v>GUINCHO ELETRICO TIPO ELEV. 30M COND. D                                        </v>
          </cell>
          <cell r="C1733" t="str">
            <v>hora</v>
          </cell>
          <cell r="D1733">
            <v>32.41</v>
          </cell>
        </row>
        <row r="1734">
          <cell r="A1734" t="str">
            <v>72.33.01.01</v>
          </cell>
          <cell r="B1734" t="str">
            <v>GUIND.HID.LANC.TELES.S/PN 20T COND. A                                          </v>
          </cell>
          <cell r="C1734" t="str">
            <v>hora</v>
          </cell>
          <cell r="D1734">
            <v>71.48</v>
          </cell>
        </row>
        <row r="1735">
          <cell r="A1735" t="str">
            <v>72.33.01.02</v>
          </cell>
          <cell r="B1735" t="str">
            <v>GUIND.HID.LANC.TELES.S/PN 20T COND. B                                          </v>
          </cell>
          <cell r="C1735" t="str">
            <v>hora</v>
          </cell>
          <cell r="D1735">
            <v>93.77</v>
          </cell>
        </row>
        <row r="1736">
          <cell r="A1736" t="str">
            <v>72.33.01.03</v>
          </cell>
          <cell r="B1736" t="str">
            <v>GUIND.HID.LANC.TELES.S/PN 20T COND. C                                          </v>
          </cell>
          <cell r="C1736" t="str">
            <v>hora</v>
          </cell>
          <cell r="D1736">
            <v>167.43</v>
          </cell>
        </row>
        <row r="1737">
          <cell r="A1737" t="str">
            <v>72.33.01.04</v>
          </cell>
          <cell r="B1737" t="str">
            <v>GUIND.HID.LANC.TELES.S/PN 20T COND. D                                          </v>
          </cell>
          <cell r="C1737" t="str">
            <v>hora</v>
          </cell>
          <cell r="D1737">
            <v>188.71</v>
          </cell>
        </row>
        <row r="1738">
          <cell r="A1738" t="str">
            <v>72.33.02.01</v>
          </cell>
          <cell r="B1738" t="str">
            <v>GUIND.HID.LANC.TELES.S/PN.27,2T COND. A                                        </v>
          </cell>
          <cell r="C1738" t="str">
            <v>hora</v>
          </cell>
          <cell r="D1738">
            <v>87.3</v>
          </cell>
        </row>
        <row r="1739">
          <cell r="A1739" t="str">
            <v>72.33.02.02</v>
          </cell>
          <cell r="B1739" t="str">
            <v>GUIND.HID.LANC.TELES.S/PN.27,2T COND. B                                        </v>
          </cell>
          <cell r="C1739" t="str">
            <v>hora</v>
          </cell>
          <cell r="D1739">
            <v>123.32</v>
          </cell>
        </row>
        <row r="1740">
          <cell r="A1740" t="str">
            <v>72.33.02.03</v>
          </cell>
          <cell r="B1740" t="str">
            <v>GUIND.HID.LANC.TELES.S/PN.27,2T COND. C                                        </v>
          </cell>
          <cell r="C1740" t="str">
            <v>hora</v>
          </cell>
          <cell r="D1740">
            <v>275.77</v>
          </cell>
        </row>
        <row r="1741">
          <cell r="A1741" t="str">
            <v>72.33.02.04</v>
          </cell>
          <cell r="B1741" t="str">
            <v>GUIND.HID.LANC.TELES.S/PN.27,2T COND. D                                        </v>
          </cell>
          <cell r="C1741" t="str">
            <v>hora</v>
          </cell>
          <cell r="D1741">
            <v>297.04</v>
          </cell>
        </row>
        <row r="1742">
          <cell r="A1742" t="str">
            <v>72.34.01.01</v>
          </cell>
          <cell r="B1742" t="str">
            <v>LAVA JATO 200L/H COND. A                                                       </v>
          </cell>
          <cell r="C1742" t="str">
            <v>hora</v>
          </cell>
          <cell r="D1742">
            <v>13.94</v>
          </cell>
        </row>
        <row r="1743">
          <cell r="A1743" t="str">
            <v>72.34.01.02</v>
          </cell>
          <cell r="B1743" t="str">
            <v>LAVA JATO 200L/H COND. B                                                       </v>
          </cell>
          <cell r="C1743" t="str">
            <v>hora</v>
          </cell>
          <cell r="D1743">
            <v>0.33</v>
          </cell>
        </row>
        <row r="1744">
          <cell r="A1744" t="str">
            <v>72.34.01.03</v>
          </cell>
          <cell r="B1744" t="str">
            <v>LAVA JATO 200L/H COND. C                                                       </v>
          </cell>
          <cell r="C1744" t="str">
            <v>hora</v>
          </cell>
          <cell r="D1744">
            <v>4.23</v>
          </cell>
        </row>
        <row r="1745">
          <cell r="A1745" t="str">
            <v>72.34.01.04</v>
          </cell>
          <cell r="B1745" t="str">
            <v>LAVA JATO 200L/H COND. D                                                       </v>
          </cell>
          <cell r="C1745" t="str">
            <v>hora</v>
          </cell>
          <cell r="D1745">
            <v>18.02</v>
          </cell>
        </row>
        <row r="1746">
          <cell r="A1746" t="str">
            <v>72.35.01.01</v>
          </cell>
          <cell r="B1746" t="str">
            <v>MARTELETE ROMP.PN.11,2KG COND. A                                               </v>
          </cell>
          <cell r="C1746" t="str">
            <v>hora</v>
          </cell>
          <cell r="D1746">
            <v>14.65</v>
          </cell>
        </row>
        <row r="1747">
          <cell r="A1747" t="str">
            <v>72.35.01.02</v>
          </cell>
          <cell r="B1747" t="str">
            <v>MARTELETE ROMP.PN.11,2KG COND. B                                               </v>
          </cell>
          <cell r="C1747" t="str">
            <v>hora</v>
          </cell>
          <cell r="D1747">
            <v>1.9</v>
          </cell>
        </row>
        <row r="1748">
          <cell r="A1748" t="str">
            <v>72.35.01.03</v>
          </cell>
          <cell r="B1748" t="str">
            <v>MARTELETE ROMP.PN.11,2KG COND. C                                               </v>
          </cell>
          <cell r="C1748" t="str">
            <v>hora</v>
          </cell>
          <cell r="D1748">
            <v>6.92</v>
          </cell>
        </row>
        <row r="1749">
          <cell r="A1749" t="str">
            <v>72.35.01.04</v>
          </cell>
          <cell r="B1749" t="str">
            <v>MARTELETE ROMP.PN.11,2KG COND. D                                               </v>
          </cell>
          <cell r="C1749" t="str">
            <v>hora</v>
          </cell>
          <cell r="D1749">
            <v>20.71</v>
          </cell>
        </row>
        <row r="1750">
          <cell r="A1750" t="str">
            <v>72.35.02.01</v>
          </cell>
          <cell r="B1750" t="str">
            <v>MARTELETE ROMP.PN.35KG COND. A                                                 </v>
          </cell>
          <cell r="C1750" t="str">
            <v>hora</v>
          </cell>
          <cell r="D1750">
            <v>15.18</v>
          </cell>
        </row>
        <row r="1751">
          <cell r="A1751" t="str">
            <v>72.35.02.02</v>
          </cell>
          <cell r="B1751" t="str">
            <v>MARTELETE ROMP.PN.35KG COND. B                                                 </v>
          </cell>
          <cell r="C1751" t="str">
            <v>hora</v>
          </cell>
          <cell r="D1751">
            <v>3.09</v>
          </cell>
        </row>
        <row r="1752">
          <cell r="A1752" t="str">
            <v>72.35.02.03</v>
          </cell>
          <cell r="B1752" t="str">
            <v>MARTELETE ROMP.PN.35KG COND. C                                                 </v>
          </cell>
          <cell r="C1752" t="str">
            <v>hora</v>
          </cell>
          <cell r="D1752">
            <v>8.77</v>
          </cell>
        </row>
        <row r="1753">
          <cell r="A1753" t="str">
            <v>72.35.02.04</v>
          </cell>
          <cell r="B1753" t="str">
            <v>MARTELETE ROMP.PN.35KG COND. D                                                 </v>
          </cell>
          <cell r="C1753" t="str">
            <v>hora</v>
          </cell>
          <cell r="D1753">
            <v>22.57</v>
          </cell>
        </row>
        <row r="1754">
          <cell r="A1754" t="str">
            <v>72.35.03.01</v>
          </cell>
          <cell r="B1754" t="str">
            <v>MARTELETE ROMP.PN.42KG COND. A                                                 </v>
          </cell>
          <cell r="C1754" t="str">
            <v>hora</v>
          </cell>
          <cell r="D1754">
            <v>15.39</v>
          </cell>
        </row>
        <row r="1755">
          <cell r="A1755" t="str">
            <v>72.35.03.02</v>
          </cell>
          <cell r="B1755" t="str">
            <v>MARTELETE ROMP.PN.42KG COND. B                                                 </v>
          </cell>
          <cell r="C1755" t="str">
            <v>hora</v>
          </cell>
          <cell r="D1755">
            <v>3.55</v>
          </cell>
        </row>
        <row r="1756">
          <cell r="A1756" t="str">
            <v>72.35.03.03</v>
          </cell>
          <cell r="B1756" t="str">
            <v>MARTELETE ROMP.PN.42KG COND. C                                                 </v>
          </cell>
          <cell r="C1756" t="str">
            <v>hora</v>
          </cell>
          <cell r="D1756">
            <v>9.23</v>
          </cell>
        </row>
        <row r="1757">
          <cell r="A1757" t="str">
            <v>72.35.03.04</v>
          </cell>
          <cell r="B1757" t="str">
            <v>MARTELETE ROMP.PN.42KG COND. D                                                 </v>
          </cell>
          <cell r="C1757" t="str">
            <v>hora</v>
          </cell>
          <cell r="D1757">
            <v>23.02</v>
          </cell>
        </row>
        <row r="1758">
          <cell r="A1758" t="str">
            <v>72.36.01.01</v>
          </cell>
          <cell r="B1758" t="str">
            <v>ROMPEDOR/DEMOL.HIDR.P/ESCAVAD. COND. A                                         </v>
          </cell>
          <cell r="C1758" t="str">
            <v>hora</v>
          </cell>
          <cell r="D1758">
            <v>30.5</v>
          </cell>
        </row>
        <row r="1759">
          <cell r="A1759" t="str">
            <v>72.36.01.02</v>
          </cell>
          <cell r="B1759" t="str">
            <v>ROMPEDOR/DEMOL.HIDR.P/ESCAVAD. COND. B                                         </v>
          </cell>
          <cell r="C1759" t="str">
            <v>hora</v>
          </cell>
          <cell r="D1759">
            <v>33.34</v>
          </cell>
        </row>
        <row r="1760">
          <cell r="A1760" t="str">
            <v>72.36.01.03</v>
          </cell>
          <cell r="B1760" t="str">
            <v>ROMPEDOR/DEMOL.HIDR.P/ESCAVAD. COND. C                                         </v>
          </cell>
          <cell r="C1760" t="str">
            <v>hora</v>
          </cell>
          <cell r="D1760">
            <v>105.87</v>
          </cell>
        </row>
        <row r="1761">
          <cell r="A1761" t="str">
            <v>72.36.01.04</v>
          </cell>
          <cell r="B1761" t="str">
            <v>ROMPEDOR/DEMOL.HIDR.P/ESCAVAD. COND. D                                         </v>
          </cell>
          <cell r="C1761" t="str">
            <v>hora</v>
          </cell>
          <cell r="D1761">
            <v>119.66</v>
          </cell>
        </row>
        <row r="1762">
          <cell r="A1762" t="str">
            <v>72.36.02.01</v>
          </cell>
          <cell r="B1762" t="str">
            <v>ROMPEDOR/DEMOL.HIDR.P/RETROESC. COND. A                                        </v>
          </cell>
          <cell r="C1762" t="str">
            <v>hora</v>
          </cell>
          <cell r="D1762">
            <v>20.09</v>
          </cell>
        </row>
        <row r="1763">
          <cell r="A1763" t="str">
            <v>72.36.02.02</v>
          </cell>
          <cell r="B1763" t="str">
            <v>ROMPEDOR/DEMOL.HIDR.P/RETROESC. COND. B                                        </v>
          </cell>
          <cell r="C1763" t="str">
            <v>hora</v>
          </cell>
          <cell r="D1763">
            <v>12.57</v>
          </cell>
        </row>
        <row r="1764">
          <cell r="A1764" t="str">
            <v>72.36.02.03</v>
          </cell>
          <cell r="B1764" t="str">
            <v>ROMPEDOR/DEMOL.HIDR.P/RETROESC. COND. C                                        </v>
          </cell>
          <cell r="C1764" t="str">
            <v>hora</v>
          </cell>
          <cell r="D1764">
            <v>54.66</v>
          </cell>
        </row>
        <row r="1765">
          <cell r="A1765" t="str">
            <v>72.36.02.04</v>
          </cell>
          <cell r="B1765" t="str">
            <v>ROMPEDOR/DEMOL.HIDR.P/RETROESC. COND. D                                        </v>
          </cell>
          <cell r="C1765" t="str">
            <v>hora</v>
          </cell>
          <cell r="D1765">
            <v>68.45</v>
          </cell>
        </row>
        <row r="1766">
          <cell r="A1766" t="str">
            <v>72.37.01.01</v>
          </cell>
          <cell r="B1766" t="str">
            <v>MOTONIVELADORA COM RIPPER 140HP COND. A                                        </v>
          </cell>
          <cell r="C1766" t="str">
            <v>hora</v>
          </cell>
          <cell r="D1766">
            <v>74.1</v>
          </cell>
        </row>
        <row r="1767">
          <cell r="A1767" t="str">
            <v>72.37.01.02</v>
          </cell>
          <cell r="B1767" t="str">
            <v>MOTONIVELADORA COM RIPPER 140HP COND. B                                        </v>
          </cell>
          <cell r="C1767" t="str">
            <v>hora</v>
          </cell>
          <cell r="D1767">
            <v>95.4</v>
          </cell>
        </row>
        <row r="1768">
          <cell r="A1768" t="str">
            <v>72.37.01.03</v>
          </cell>
          <cell r="B1768" t="str">
            <v>MOTONIVELADORA COM RIPPER 140HP COND. C                                        </v>
          </cell>
          <cell r="C1768" t="str">
            <v>hora</v>
          </cell>
          <cell r="D1768">
            <v>163.6</v>
          </cell>
        </row>
        <row r="1769">
          <cell r="A1769" t="str">
            <v>72.37.01.04</v>
          </cell>
          <cell r="B1769" t="str">
            <v>MOTONIVELADORA COM RIPPER 140HP COND. D                                        </v>
          </cell>
          <cell r="C1769" t="str">
            <v>hora</v>
          </cell>
          <cell r="D1769">
            <v>184.88</v>
          </cell>
        </row>
        <row r="1770">
          <cell r="A1770" t="str">
            <v>72.37.02.01</v>
          </cell>
          <cell r="B1770" t="str">
            <v>MOTONIVELADORA C/ESCARIF.(16200KG)COND.A                                       </v>
          </cell>
          <cell r="C1770" t="str">
            <v>hora</v>
          </cell>
          <cell r="D1770">
            <v>63.52</v>
          </cell>
        </row>
        <row r="1771">
          <cell r="A1771" t="str">
            <v>72.37.02.02</v>
          </cell>
          <cell r="B1771" t="str">
            <v>MOTONIVELADORA C/ESCARIF.(16200KG)COND.B                                       </v>
          </cell>
          <cell r="C1771" t="str">
            <v>hora</v>
          </cell>
          <cell r="D1771">
            <v>76.29</v>
          </cell>
        </row>
        <row r="1772">
          <cell r="A1772" t="str">
            <v>72.37.02.03</v>
          </cell>
          <cell r="B1772" t="str">
            <v>MOTONIVELADORA C/ESCARIF.(16200KG)COND.C                                       </v>
          </cell>
          <cell r="C1772" t="str">
            <v>hora</v>
          </cell>
          <cell r="D1772">
            <v>158.9</v>
          </cell>
        </row>
        <row r="1773">
          <cell r="A1773" t="str">
            <v>72.37.02.04</v>
          </cell>
          <cell r="B1773" t="str">
            <v>MOTONIVELADORA C/ESCARIF.(16200KG)COND.D                                       </v>
          </cell>
          <cell r="C1773" t="str">
            <v>hora</v>
          </cell>
          <cell r="D1773">
            <v>180.18</v>
          </cell>
        </row>
        <row r="1774">
          <cell r="A1774" t="str">
            <v>72.38.01.01</v>
          </cell>
          <cell r="B1774" t="str">
            <v>MOTOSCRAPER 15M3 COND. A                                                       </v>
          </cell>
          <cell r="C1774" t="str">
            <v>hora</v>
          </cell>
          <cell r="D1774">
            <v>59.75</v>
          </cell>
        </row>
        <row r="1775">
          <cell r="A1775" t="str">
            <v>72.38.01.02</v>
          </cell>
          <cell r="B1775" t="str">
            <v>MOTOSCRAPER 15M3 COND. B                                                       </v>
          </cell>
          <cell r="C1775" t="str">
            <v>hora</v>
          </cell>
          <cell r="D1775">
            <v>58.55</v>
          </cell>
        </row>
        <row r="1776">
          <cell r="A1776" t="str">
            <v>72.38.01.03</v>
          </cell>
          <cell r="B1776" t="str">
            <v>MOTOSCRAPER 15M3 COND. C                                                       </v>
          </cell>
          <cell r="C1776" t="str">
            <v>hora</v>
          </cell>
          <cell r="D1776">
            <v>254.46</v>
          </cell>
        </row>
        <row r="1777">
          <cell r="A1777" t="str">
            <v>72.38.01.04</v>
          </cell>
          <cell r="B1777" t="str">
            <v>MOTOSCRAPER 15M3 COND. D                                                       </v>
          </cell>
          <cell r="C1777" t="str">
            <v>hora</v>
          </cell>
          <cell r="D1777">
            <v>281.79</v>
          </cell>
        </row>
        <row r="1778">
          <cell r="A1778" t="str">
            <v>72.38.02.01</v>
          </cell>
          <cell r="B1778" t="str">
            <v>MOTOSCRAPER 26M3 COND. A                                                       </v>
          </cell>
          <cell r="C1778" t="str">
            <v>hora</v>
          </cell>
          <cell r="D1778">
            <v>97.76</v>
          </cell>
        </row>
        <row r="1779">
          <cell r="A1779" t="str">
            <v>72.38.02.02</v>
          </cell>
          <cell r="B1779" t="str">
            <v>MOTOSCRAPER 26M3 COND. B                                                       </v>
          </cell>
          <cell r="C1779" t="str">
            <v>hora</v>
          </cell>
          <cell r="D1779">
            <v>127.2</v>
          </cell>
        </row>
        <row r="1780">
          <cell r="A1780" t="str">
            <v>72.38.02.03</v>
          </cell>
          <cell r="B1780" t="str">
            <v>MOTOSCRAPER 26M3 COND. C                                                       </v>
          </cell>
          <cell r="C1780" t="str">
            <v>hora</v>
          </cell>
          <cell r="D1780">
            <v>407.74</v>
          </cell>
        </row>
        <row r="1781">
          <cell r="A1781" t="str">
            <v>72.38.02.04</v>
          </cell>
          <cell r="B1781" t="str">
            <v>MOTOSCRAPER 26M3 COND. D                                                       </v>
          </cell>
          <cell r="C1781" t="str">
            <v>hora</v>
          </cell>
          <cell r="D1781">
            <v>435.07</v>
          </cell>
        </row>
        <row r="1782">
          <cell r="A1782" t="str">
            <v>72.39.01.01</v>
          </cell>
          <cell r="B1782" t="str">
            <v>MAQUINA SOLDA ELETRICA (40-375A) COND.A                                        </v>
          </cell>
          <cell r="C1782" t="str">
            <v>hora</v>
          </cell>
          <cell r="D1782">
            <v>21.21</v>
          </cell>
        </row>
        <row r="1783">
          <cell r="A1783" t="str">
            <v>72.39.01.02</v>
          </cell>
          <cell r="B1783" t="str">
            <v>MAQUINA SOLDA ELETRICA (40-375A) COND.B                                        </v>
          </cell>
          <cell r="C1783" t="str">
            <v>hora</v>
          </cell>
          <cell r="D1783">
            <v>1.06</v>
          </cell>
        </row>
        <row r="1784">
          <cell r="A1784" t="str">
            <v>72.39.01.03</v>
          </cell>
          <cell r="B1784" t="str">
            <v>MAQUINA SOLDA ELETRICA (40-375A) COND.C                                        </v>
          </cell>
          <cell r="C1784" t="str">
            <v>hora</v>
          </cell>
          <cell r="D1784">
            <v>5.43</v>
          </cell>
        </row>
        <row r="1785">
          <cell r="A1785" t="str">
            <v>72.39.01.04</v>
          </cell>
          <cell r="B1785" t="str">
            <v>MAQUINA SOLDA ELETRICA (40-375A) COND.D                                        </v>
          </cell>
          <cell r="C1785" t="str">
            <v>hora</v>
          </cell>
          <cell r="D1785">
            <v>26.07</v>
          </cell>
        </row>
        <row r="1786">
          <cell r="A1786" t="str">
            <v>72.39.02.01</v>
          </cell>
          <cell r="B1786" t="str">
            <v>MAQUINA DE SOLDA A DIESEL COND. A                                              </v>
          </cell>
          <cell r="C1786" t="str">
            <v>hora</v>
          </cell>
          <cell r="D1786">
            <v>27.46</v>
          </cell>
        </row>
        <row r="1787">
          <cell r="A1787" t="str">
            <v>72.39.02.02</v>
          </cell>
          <cell r="B1787" t="str">
            <v>MAQUINA SOLDA A DIESEL ATE 375A COND.B                                         </v>
          </cell>
          <cell r="C1787" t="str">
            <v>hora</v>
          </cell>
          <cell r="D1787">
            <v>12.59</v>
          </cell>
        </row>
        <row r="1788">
          <cell r="A1788" t="str">
            <v>72.39.02.03</v>
          </cell>
          <cell r="B1788" t="str">
            <v>MAQUINA SOLDA A DIESEL ATE 375A COND.C                                         </v>
          </cell>
          <cell r="C1788" t="str">
            <v>hora</v>
          </cell>
          <cell r="D1788">
            <v>27.03</v>
          </cell>
        </row>
        <row r="1789">
          <cell r="A1789" t="str">
            <v>72.39.02.04</v>
          </cell>
          <cell r="B1789" t="str">
            <v>MAQUINA SOLDA A DIESEL ATE 375A COND.D                                         </v>
          </cell>
          <cell r="C1789" t="str">
            <v>hora</v>
          </cell>
          <cell r="D1789">
            <v>47.67</v>
          </cell>
        </row>
        <row r="1790">
          <cell r="A1790" t="str">
            <v>72.39.03.01</v>
          </cell>
          <cell r="B1790" t="str">
            <v>MACARICO DE CORTE COND. A                                                      </v>
          </cell>
          <cell r="C1790" t="str">
            <v>hora</v>
          </cell>
          <cell r="D1790">
            <v>13.83</v>
          </cell>
        </row>
        <row r="1791">
          <cell r="A1791" t="str">
            <v>72.39.03.02</v>
          </cell>
          <cell r="B1791" t="str">
            <v>MACARICO DE CORTE COND. B                                                      </v>
          </cell>
          <cell r="C1791" t="str">
            <v>hora</v>
          </cell>
          <cell r="D1791">
            <v>0.06</v>
          </cell>
        </row>
        <row r="1792">
          <cell r="A1792" t="str">
            <v>72.39.03.03</v>
          </cell>
          <cell r="B1792" t="str">
            <v>MACARICO DE CORTE COND. C                                                      </v>
          </cell>
          <cell r="C1792" t="str">
            <v>hora</v>
          </cell>
          <cell r="D1792">
            <v>3.73</v>
          </cell>
        </row>
        <row r="1793">
          <cell r="A1793" t="str">
            <v>72.39.03.04</v>
          </cell>
          <cell r="B1793" t="str">
            <v>MACARICO DE CORTE COND. D                                                      </v>
          </cell>
          <cell r="C1793" t="str">
            <v>hora</v>
          </cell>
          <cell r="D1793">
            <v>17.53</v>
          </cell>
        </row>
        <row r="1794">
          <cell r="A1794" t="str">
            <v>72.40.01.01</v>
          </cell>
          <cell r="B1794" t="str">
            <v>TEODOLITO COM TRIPE COND. A                                                    </v>
          </cell>
          <cell r="C1794" t="str">
            <v>hora</v>
          </cell>
          <cell r="D1794">
            <v>0.91</v>
          </cell>
        </row>
        <row r="1795">
          <cell r="A1795" t="str">
            <v>72.40.01.02</v>
          </cell>
          <cell r="B1795" t="str">
            <v>TEODOLITO COM TRIPE COND. B                                                    </v>
          </cell>
          <cell r="C1795" t="str">
            <v>hora</v>
          </cell>
          <cell r="D1795">
            <v>1.5</v>
          </cell>
        </row>
        <row r="1796">
          <cell r="A1796" t="str">
            <v>72.40.01.03</v>
          </cell>
          <cell r="B1796" t="str">
            <v>TEODOLITO COM TRIPE COND. C                                                    </v>
          </cell>
          <cell r="C1796" t="str">
            <v>hora</v>
          </cell>
          <cell r="D1796">
            <v>1.5</v>
          </cell>
        </row>
        <row r="1797">
          <cell r="A1797" t="str">
            <v>72.40.01.04</v>
          </cell>
          <cell r="B1797" t="str">
            <v>TEODOLITO COM TRIPE COND. D                                                    </v>
          </cell>
          <cell r="C1797" t="str">
            <v>hora</v>
          </cell>
          <cell r="D1797">
            <v>1.5</v>
          </cell>
        </row>
        <row r="1798">
          <cell r="A1798" t="str">
            <v>72.40.02.01</v>
          </cell>
          <cell r="B1798" t="str">
            <v>ESTACAO TOTAL COND. A                                                          </v>
          </cell>
          <cell r="C1798" t="str">
            <v>hora</v>
          </cell>
          <cell r="D1798">
            <v>4.14</v>
          </cell>
        </row>
        <row r="1799">
          <cell r="A1799" t="str">
            <v>72.40.02.02</v>
          </cell>
          <cell r="B1799" t="str">
            <v>ESTACAO TOTAL COND. B                                                          </v>
          </cell>
          <cell r="C1799" t="str">
            <v>hora</v>
          </cell>
          <cell r="D1799">
            <v>6.83</v>
          </cell>
        </row>
        <row r="1800">
          <cell r="A1800" t="str">
            <v>72.40.02.03</v>
          </cell>
          <cell r="B1800" t="str">
            <v>ESTACAO TOTAL COND. C                                                          </v>
          </cell>
          <cell r="C1800" t="str">
            <v>hora</v>
          </cell>
          <cell r="D1800">
            <v>6.83</v>
          </cell>
        </row>
        <row r="1801">
          <cell r="A1801" t="str">
            <v>72.40.02.04</v>
          </cell>
          <cell r="B1801" t="str">
            <v>ESTACAO TOTAL COND. D                                                          </v>
          </cell>
          <cell r="C1801" t="str">
            <v>hora</v>
          </cell>
          <cell r="D1801">
            <v>6.83</v>
          </cell>
        </row>
        <row r="1802">
          <cell r="A1802" t="str">
            <v>72.40.03.01</v>
          </cell>
          <cell r="B1802" t="str">
            <v>NIVEL COM TRIPE COND. A                                                        </v>
          </cell>
          <cell r="C1802" t="str">
            <v>hora</v>
          </cell>
          <cell r="D1802">
            <v>0.86</v>
          </cell>
        </row>
        <row r="1803">
          <cell r="A1803" t="str">
            <v>72.40.03.02</v>
          </cell>
          <cell r="B1803" t="str">
            <v>NIVEL COM TRIPE COND. B                                                        </v>
          </cell>
          <cell r="C1803" t="str">
            <v>hora</v>
          </cell>
          <cell r="D1803">
            <v>1.42</v>
          </cell>
        </row>
        <row r="1804">
          <cell r="A1804" t="str">
            <v>72.40.03.03</v>
          </cell>
          <cell r="B1804" t="str">
            <v>NIVEL COM TRIPE COND. C                                                        </v>
          </cell>
          <cell r="C1804" t="str">
            <v>hora</v>
          </cell>
          <cell r="D1804">
            <v>1.42</v>
          </cell>
        </row>
        <row r="1805">
          <cell r="A1805" t="str">
            <v>72.40.03.04</v>
          </cell>
          <cell r="B1805" t="str">
            <v>NIVEL COM TRIPE COND. D                                                        </v>
          </cell>
          <cell r="C1805" t="str">
            <v>hora</v>
          </cell>
          <cell r="D1805">
            <v>1.42</v>
          </cell>
        </row>
        <row r="1806">
          <cell r="A1806" t="str">
            <v>72.41.01.01</v>
          </cell>
          <cell r="B1806" t="str">
            <v>PA CARREG.S/PNEUS 1,7M3 A 1,9M3 - COND.A                                       </v>
          </cell>
          <cell r="C1806" t="str">
            <v>hora</v>
          </cell>
          <cell r="D1806">
            <v>52.16</v>
          </cell>
        </row>
        <row r="1807">
          <cell r="A1807" t="str">
            <v>72.41.01.02</v>
          </cell>
          <cell r="B1807" t="str">
            <v>PA CARREG.S/PNEUS 1,7M3 A 1,9M3 - COND.B                                       </v>
          </cell>
          <cell r="C1807" t="str">
            <v>hora</v>
          </cell>
          <cell r="D1807">
            <v>55.77</v>
          </cell>
        </row>
        <row r="1808">
          <cell r="A1808" t="str">
            <v>72.41.01.03</v>
          </cell>
          <cell r="B1808" t="str">
            <v>PA CARREG.S/PNEUS 1,7M3 A 1,9M3 - COND.C                                       </v>
          </cell>
          <cell r="C1808" t="str">
            <v>hora</v>
          </cell>
          <cell r="D1808">
            <v>125.08</v>
          </cell>
        </row>
        <row r="1809">
          <cell r="A1809" t="str">
            <v>72.41.01.04</v>
          </cell>
          <cell r="B1809" t="str">
            <v>PA CARREG.S/PNEUS 1,7M3 A 1,9M3 - COND.D                                       </v>
          </cell>
          <cell r="C1809" t="str">
            <v>hora</v>
          </cell>
          <cell r="D1809">
            <v>146.36</v>
          </cell>
        </row>
        <row r="1810">
          <cell r="A1810" t="str">
            <v>72.41.02.01</v>
          </cell>
          <cell r="B1810" t="str">
            <v>PA CARREG.S/PNEUS 1,91M3 A 2,5M3 -COND.A                                       </v>
          </cell>
          <cell r="C1810" t="str">
            <v>hora</v>
          </cell>
          <cell r="D1810">
            <v>45.06</v>
          </cell>
        </row>
        <row r="1811">
          <cell r="A1811" t="str">
            <v>72.41.02.02</v>
          </cell>
          <cell r="B1811" t="str">
            <v>PA CARREG.S/PNEUS 1,91M3 A 2,5M3 -COND.B                                       </v>
          </cell>
          <cell r="C1811" t="str">
            <v>hora</v>
          </cell>
          <cell r="D1811">
            <v>42.94</v>
          </cell>
        </row>
        <row r="1812">
          <cell r="A1812" t="str">
            <v>72.41.02.03</v>
          </cell>
          <cell r="B1812" t="str">
            <v>PA CARREG.S/PNEUS 1,91M3 A 2,5M3 -COND.C                                       </v>
          </cell>
          <cell r="C1812" t="str">
            <v>hora</v>
          </cell>
          <cell r="D1812">
            <v>112.84</v>
          </cell>
        </row>
        <row r="1813">
          <cell r="A1813" t="str">
            <v>72.41.02.04</v>
          </cell>
          <cell r="B1813" t="str">
            <v>PA CARREG.S/PNEUS 1,91M3 A 2,5M3 -COND.D                                       </v>
          </cell>
          <cell r="C1813" t="str">
            <v>hora</v>
          </cell>
          <cell r="D1813">
            <v>134.12</v>
          </cell>
        </row>
        <row r="1814">
          <cell r="A1814" t="str">
            <v>72.41.03.01</v>
          </cell>
          <cell r="B1814" t="str">
            <v>PA CARREG.S/PNEUS 3,3M3 A 3,8M3 - COND.A                                       </v>
          </cell>
          <cell r="C1814" t="str">
            <v>hora</v>
          </cell>
          <cell r="D1814">
            <v>79.9</v>
          </cell>
        </row>
        <row r="1815">
          <cell r="A1815" t="str">
            <v>72.41.03.02</v>
          </cell>
          <cell r="B1815" t="str">
            <v>PA CARREG.S/PNEUS 3,3M3 A 3,8M3 - COND.B                                       </v>
          </cell>
          <cell r="C1815" t="str">
            <v>hora</v>
          </cell>
          <cell r="D1815">
            <v>105.86</v>
          </cell>
        </row>
        <row r="1816">
          <cell r="A1816" t="str">
            <v>72.41.03.03</v>
          </cell>
          <cell r="B1816" t="str">
            <v>PA CARREG.S/PNEUS 3,3M3 A 3,8M3 - COND.C                                       </v>
          </cell>
          <cell r="C1816" t="str">
            <v>hora</v>
          </cell>
          <cell r="D1816">
            <v>231.59</v>
          </cell>
        </row>
        <row r="1817">
          <cell r="A1817" t="str">
            <v>72.41.03.04</v>
          </cell>
          <cell r="B1817" t="str">
            <v>PA CARREG.S/PNEUS 3,3M3 A 3,8M3 - COND.D                                       </v>
          </cell>
          <cell r="C1817" t="str">
            <v>hora</v>
          </cell>
          <cell r="D1817">
            <v>252.86</v>
          </cell>
        </row>
        <row r="1818">
          <cell r="A1818" t="str">
            <v>72.41.04.01</v>
          </cell>
          <cell r="B1818" t="str">
            <v>PA CARREG. S/ESTEIRA 1,85M3 COND. A                                            </v>
          </cell>
          <cell r="C1818" t="str">
            <v>hora</v>
          </cell>
          <cell r="D1818">
            <v>85.01</v>
          </cell>
        </row>
        <row r="1819">
          <cell r="A1819" t="str">
            <v>72.41.04.02</v>
          </cell>
          <cell r="B1819" t="str">
            <v>PA CARREG S/ESTEIRA 1,85M3 COND. B                                             </v>
          </cell>
          <cell r="C1819" t="str">
            <v>hora</v>
          </cell>
          <cell r="D1819">
            <v>115.09</v>
          </cell>
        </row>
        <row r="1820">
          <cell r="A1820" t="str">
            <v>72.41.04.03</v>
          </cell>
          <cell r="B1820" t="str">
            <v>PA CARREG. S/ESTEIRA 1,85M3 COND. C                                            </v>
          </cell>
          <cell r="C1820" t="str">
            <v>hora</v>
          </cell>
          <cell r="D1820">
            <v>168.05</v>
          </cell>
        </row>
        <row r="1821">
          <cell r="A1821" t="str">
            <v>72.41.04.04</v>
          </cell>
          <cell r="B1821" t="str">
            <v>PA CARREG. S/ESTEIRA 1,85M3 COND. D                                            </v>
          </cell>
          <cell r="C1821" t="str">
            <v>hora</v>
          </cell>
          <cell r="D1821">
            <v>189.32</v>
          </cell>
        </row>
        <row r="1822">
          <cell r="A1822" t="str">
            <v>72.41.05.01</v>
          </cell>
          <cell r="B1822" t="str">
            <v>PA CARREGADEIRA S/EST.2,3M3 COND. A                                            </v>
          </cell>
          <cell r="C1822" t="str">
            <v>hora</v>
          </cell>
          <cell r="D1822">
            <v>103.22</v>
          </cell>
        </row>
        <row r="1823">
          <cell r="A1823" t="str">
            <v>72.41.05.02</v>
          </cell>
          <cell r="B1823" t="str">
            <v>PA CARREGADEIRA S/EST.2,3M3 COND. B                                            </v>
          </cell>
          <cell r="C1823" t="str">
            <v>hora</v>
          </cell>
          <cell r="D1823">
            <v>147.98</v>
          </cell>
        </row>
        <row r="1824">
          <cell r="A1824" t="str">
            <v>72.41.05.03</v>
          </cell>
          <cell r="B1824" t="str">
            <v>PA CARREGADEIRA S/EST.2,3M3 COND. C                                            </v>
          </cell>
          <cell r="C1824" t="str">
            <v>hora</v>
          </cell>
          <cell r="D1824">
            <v>218</v>
          </cell>
        </row>
        <row r="1825">
          <cell r="A1825" t="str">
            <v>72.41.05.04</v>
          </cell>
          <cell r="B1825" t="str">
            <v>PA CARREGADEIRA S/EST.2,3M3 COND. D                                            </v>
          </cell>
          <cell r="C1825" t="str">
            <v>hora</v>
          </cell>
          <cell r="D1825">
            <v>239.28</v>
          </cell>
        </row>
        <row r="1826">
          <cell r="A1826" t="str">
            <v>72.42.01.01</v>
          </cell>
          <cell r="B1826" t="str">
            <v>PERFURATRIZ MANUAL COND. A                                                     </v>
          </cell>
          <cell r="C1826" t="str">
            <v>hora</v>
          </cell>
          <cell r="D1826">
            <v>22.4</v>
          </cell>
        </row>
        <row r="1827">
          <cell r="A1827" t="str">
            <v>72.42.01.02</v>
          </cell>
          <cell r="B1827" t="str">
            <v>PERFURATRIZ MANUAL COND. B                                                     </v>
          </cell>
          <cell r="C1827" t="str">
            <v>hora</v>
          </cell>
          <cell r="D1827">
            <v>2.22</v>
          </cell>
        </row>
        <row r="1828">
          <cell r="A1828" t="str">
            <v>72.42.01.03</v>
          </cell>
          <cell r="B1828" t="str">
            <v>PERFURATRIZ MANUAL COND. C                                                     </v>
          </cell>
          <cell r="C1828" t="str">
            <v>hora</v>
          </cell>
          <cell r="D1828">
            <v>34.41</v>
          </cell>
        </row>
        <row r="1829">
          <cell r="A1829" t="str">
            <v>72.42.01.04</v>
          </cell>
          <cell r="B1829" t="str">
            <v>PERFURATRIZ MANUAL COND. D                                                     </v>
          </cell>
          <cell r="C1829" t="str">
            <v>hora</v>
          </cell>
          <cell r="D1829">
            <v>55.69</v>
          </cell>
        </row>
        <row r="1830">
          <cell r="A1830" t="str">
            <v>72.42.02.01</v>
          </cell>
          <cell r="B1830" t="str">
            <v>PERFURATRIZ S/ESTEIRA COND. A                                                  </v>
          </cell>
          <cell r="C1830" t="str">
            <v>hora</v>
          </cell>
          <cell r="D1830">
            <v>132.71</v>
          </cell>
        </row>
        <row r="1831">
          <cell r="A1831" t="str">
            <v>72.42.02.02</v>
          </cell>
          <cell r="B1831" t="str">
            <v>PERFURATRIZ S/ESTEIRA COND. B                                                  </v>
          </cell>
          <cell r="C1831" t="str">
            <v>hora</v>
          </cell>
          <cell r="D1831">
            <v>210.08</v>
          </cell>
        </row>
        <row r="1832">
          <cell r="A1832" t="str">
            <v>72.42.02.03</v>
          </cell>
          <cell r="B1832" t="str">
            <v>PERFURATRIZ S/ESTEIRA COND. C                                                  </v>
          </cell>
          <cell r="C1832" t="str">
            <v>hora</v>
          </cell>
          <cell r="D1832">
            <v>333.63</v>
          </cell>
        </row>
        <row r="1833">
          <cell r="A1833" t="str">
            <v>72.42.02.04</v>
          </cell>
          <cell r="B1833" t="str">
            <v>PERFURATRIZ S/ESTEIRA COND. D                                                  </v>
          </cell>
          <cell r="C1833" t="str">
            <v>hora</v>
          </cell>
          <cell r="D1833">
            <v>354.9</v>
          </cell>
        </row>
        <row r="1834">
          <cell r="A1834" t="str">
            <v>72.42.03.01</v>
          </cell>
          <cell r="B1834" t="str">
            <v>PERFURATRIZ JUMBO 3 BRACOS COND. A                                             </v>
          </cell>
          <cell r="C1834" t="str">
            <v>hora</v>
          </cell>
          <cell r="D1834">
            <v>222.62</v>
          </cell>
        </row>
        <row r="1835">
          <cell r="A1835" t="str">
            <v>72.42.03.02</v>
          </cell>
          <cell r="B1835" t="str">
            <v>PERFURATRIZ JUMBO 3 BRACOS COND. B                                             </v>
          </cell>
          <cell r="C1835" t="str">
            <v>hora</v>
          </cell>
          <cell r="D1835">
            <v>404.18</v>
          </cell>
        </row>
        <row r="1836">
          <cell r="A1836" t="str">
            <v>72.42.03.03</v>
          </cell>
          <cell r="B1836" t="str">
            <v>PERFURATRIZ JUMBO 3 BRACOS COND. C                                             </v>
          </cell>
          <cell r="C1836" t="str">
            <v>hora</v>
          </cell>
          <cell r="D1836">
            <v>530.2</v>
          </cell>
        </row>
        <row r="1837">
          <cell r="A1837" t="str">
            <v>72.42.03.04</v>
          </cell>
          <cell r="B1837" t="str">
            <v>PERFURATRIZ JUMBO 3 BRACOS COND. D                                             </v>
          </cell>
          <cell r="C1837" t="str">
            <v>hora</v>
          </cell>
          <cell r="D1837">
            <v>551.48</v>
          </cell>
        </row>
        <row r="1838">
          <cell r="A1838" t="str">
            <v>72.42.04.01</v>
          </cell>
          <cell r="B1838" t="str">
            <v>SONDA ROTATIVA COND. A                                                         </v>
          </cell>
          <cell r="C1838" t="str">
            <v>hora</v>
          </cell>
          <cell r="D1838">
            <v>47.36</v>
          </cell>
        </row>
        <row r="1839">
          <cell r="A1839" t="str">
            <v>72.42.04.02</v>
          </cell>
          <cell r="B1839" t="str">
            <v>SONDA ROTATIVA COND. B                                                         </v>
          </cell>
          <cell r="C1839" t="str">
            <v>hora</v>
          </cell>
          <cell r="D1839">
            <v>58.09</v>
          </cell>
        </row>
        <row r="1840">
          <cell r="A1840" t="str">
            <v>72.42.04.03</v>
          </cell>
          <cell r="B1840" t="str">
            <v>SONDA ROTATIVA COND. C                                                         </v>
          </cell>
          <cell r="C1840" t="str">
            <v>hora</v>
          </cell>
          <cell r="D1840">
            <v>60.39</v>
          </cell>
        </row>
        <row r="1841">
          <cell r="A1841" t="str">
            <v>72.42.04.04</v>
          </cell>
          <cell r="B1841" t="str">
            <v>SONDA ROTATIVA COND. D                                                         </v>
          </cell>
          <cell r="C1841" t="str">
            <v>hora</v>
          </cell>
          <cell r="D1841">
            <v>81.67</v>
          </cell>
        </row>
        <row r="1842">
          <cell r="A1842" t="str">
            <v>72.42.05.01</v>
          </cell>
          <cell r="B1842" t="str">
            <v>PERFURADOR/CINZAL DE BAIXO PESO COND. A                                        </v>
          </cell>
          <cell r="C1842" t="str">
            <v>hora</v>
          </cell>
          <cell r="D1842">
            <v>15.26</v>
          </cell>
        </row>
        <row r="1843">
          <cell r="A1843" t="str">
            <v>72.42.05.02</v>
          </cell>
          <cell r="B1843" t="str">
            <v>PERFURADOR/CINZAL DE BAIXO PESO COND. B                                        </v>
          </cell>
          <cell r="C1843" t="str">
            <v>hora</v>
          </cell>
          <cell r="D1843">
            <v>3.36</v>
          </cell>
        </row>
        <row r="1844">
          <cell r="A1844" t="str">
            <v>72.42.05.03</v>
          </cell>
          <cell r="B1844" t="str">
            <v>PERFURADOR/CINZAL DE BAIXO PESO COND. C                                        </v>
          </cell>
          <cell r="C1844" t="str">
            <v>hora</v>
          </cell>
          <cell r="D1844">
            <v>3.36</v>
          </cell>
        </row>
        <row r="1845">
          <cell r="A1845" t="str">
            <v>72.42.05.04</v>
          </cell>
          <cell r="B1845" t="str">
            <v>PERFURADOR/CINZAL DE BAIXO PESO COND. D                                        </v>
          </cell>
          <cell r="C1845" t="str">
            <v>hora</v>
          </cell>
          <cell r="D1845">
            <v>17.15</v>
          </cell>
        </row>
        <row r="1846">
          <cell r="A1846" t="str">
            <v>72.43.01.01</v>
          </cell>
          <cell r="B1846" t="str">
            <v>RETROESCAV./CARREGADEIRA 0,77M3 COND. A                                        </v>
          </cell>
          <cell r="C1846" t="str">
            <v>hora</v>
          </cell>
          <cell r="D1846">
            <v>39.8</v>
          </cell>
        </row>
        <row r="1847">
          <cell r="A1847" t="str">
            <v>72.43.01.02</v>
          </cell>
          <cell r="B1847" t="str">
            <v>RETROESCAV./CARREGADEIRA 0,77M3 COND. B                                        </v>
          </cell>
          <cell r="C1847" t="str">
            <v>hora</v>
          </cell>
          <cell r="D1847">
            <v>34.15</v>
          </cell>
        </row>
        <row r="1848">
          <cell r="A1848" t="str">
            <v>72.43.01.03</v>
          </cell>
          <cell r="B1848" t="str">
            <v>RETROESCAV./CARREGADEIRA 0,77M3 COND. C                                        </v>
          </cell>
          <cell r="C1848" t="str">
            <v>hora</v>
          </cell>
          <cell r="D1848">
            <v>72.89</v>
          </cell>
        </row>
        <row r="1849">
          <cell r="A1849" t="str">
            <v>72.43.01.04</v>
          </cell>
          <cell r="B1849" t="str">
            <v>RETROESCAV./CARREGADEIRA 0,77M3 COND. D                                        </v>
          </cell>
          <cell r="C1849" t="str">
            <v>hora</v>
          </cell>
          <cell r="D1849">
            <v>94.17</v>
          </cell>
        </row>
        <row r="1850">
          <cell r="A1850" t="str">
            <v>72.44.01.01</v>
          </cell>
          <cell r="B1850" t="str">
            <v>ROCADEIRA MANUAL GASOLINA COND. A                                              </v>
          </cell>
          <cell r="C1850" t="str">
            <v>hora</v>
          </cell>
          <cell r="D1850">
            <v>0.26</v>
          </cell>
        </row>
        <row r="1851">
          <cell r="A1851" t="str">
            <v>72.44.01.02</v>
          </cell>
          <cell r="B1851" t="str">
            <v>ROCADEIRA MANUAL GASOLINA COND. B                                              </v>
          </cell>
          <cell r="C1851" t="str">
            <v>hora</v>
          </cell>
          <cell r="D1851">
            <v>0.61</v>
          </cell>
        </row>
        <row r="1852">
          <cell r="A1852" t="str">
            <v>72.44.01.03</v>
          </cell>
          <cell r="B1852" t="str">
            <v>ROCADEIRA MANUAL GASOLINA COND. C                                              </v>
          </cell>
          <cell r="C1852" t="str">
            <v>hora</v>
          </cell>
          <cell r="D1852">
            <v>1.13</v>
          </cell>
        </row>
        <row r="1853">
          <cell r="A1853" t="str">
            <v>72.44.01.04</v>
          </cell>
          <cell r="B1853" t="str">
            <v>ROCADEIRA MANUAL GASOLINA COND. D                                              </v>
          </cell>
          <cell r="C1853" t="str">
            <v>hora</v>
          </cell>
          <cell r="D1853">
            <v>1.13</v>
          </cell>
        </row>
        <row r="1854">
          <cell r="A1854" t="str">
            <v>72.44.02.01</v>
          </cell>
          <cell r="B1854" t="str">
            <v>ROCADEIRA MANUAL ELETRICA COND. A                                              </v>
          </cell>
          <cell r="C1854" t="str">
            <v>hora</v>
          </cell>
          <cell r="D1854">
            <v>0.12</v>
          </cell>
        </row>
        <row r="1855">
          <cell r="A1855" t="str">
            <v>72.44.02.02</v>
          </cell>
          <cell r="B1855" t="str">
            <v>ROCADEIRA MANUAL ELETRICA COND. B                                              </v>
          </cell>
          <cell r="C1855" t="str">
            <v>hora</v>
          </cell>
          <cell r="D1855">
            <v>0.28</v>
          </cell>
        </row>
        <row r="1856">
          <cell r="A1856" t="str">
            <v>72.44.02.03</v>
          </cell>
          <cell r="B1856" t="str">
            <v>ROCADEIRA MANUAL ELETRICA COND. C                                              </v>
          </cell>
          <cell r="C1856" t="str">
            <v>hora</v>
          </cell>
          <cell r="D1856">
            <v>0.53</v>
          </cell>
        </row>
        <row r="1857">
          <cell r="A1857" t="str">
            <v>72.44.02.04</v>
          </cell>
          <cell r="B1857" t="str">
            <v>ROCADEIRA MANUAL ELETRICA COND. D                                              </v>
          </cell>
          <cell r="C1857" t="str">
            <v>hora</v>
          </cell>
          <cell r="D1857">
            <v>0.53</v>
          </cell>
        </row>
        <row r="1858">
          <cell r="A1858" t="str">
            <v>72.44.03.01</v>
          </cell>
          <cell r="B1858" t="str">
            <v>ROCADEIRA ADAPT.P/TRAT.AGRIC.COND. A                                           </v>
          </cell>
          <cell r="C1858" t="str">
            <v>hora</v>
          </cell>
          <cell r="D1858">
            <v>1.08</v>
          </cell>
        </row>
        <row r="1859">
          <cell r="A1859" t="str">
            <v>72.44.03.02</v>
          </cell>
          <cell r="B1859" t="str">
            <v>ROCADEIRA ADAPT.P/TRAT.AGRIC.COND. B                                           </v>
          </cell>
          <cell r="C1859" t="str">
            <v>hora</v>
          </cell>
          <cell r="D1859">
            <v>2.06</v>
          </cell>
        </row>
        <row r="1860">
          <cell r="A1860" t="str">
            <v>72.44.03.03</v>
          </cell>
          <cell r="B1860" t="str">
            <v>ROCADEIRA ADAPT.P/TRAT.AGRIC.COND. C                                           </v>
          </cell>
          <cell r="C1860" t="str">
            <v>hora</v>
          </cell>
          <cell r="D1860">
            <v>2.06</v>
          </cell>
        </row>
        <row r="1861">
          <cell r="A1861" t="str">
            <v>72.44.03.04</v>
          </cell>
          <cell r="B1861" t="str">
            <v>ROCADEIRA ADAPT.P/TRAT.AGRIC. COND. D                                          </v>
          </cell>
          <cell r="C1861" t="str">
            <v>hora</v>
          </cell>
          <cell r="D1861">
            <v>2.06</v>
          </cell>
        </row>
        <row r="1862">
          <cell r="A1862" t="str">
            <v>72.45.01.01</v>
          </cell>
          <cell r="B1862" t="str">
            <v>ROLO COMPACT.VIBRAT.CILIN./PN 7T COND. A                                       </v>
          </cell>
          <cell r="C1862" t="str">
            <v>hora</v>
          </cell>
          <cell r="D1862">
            <v>40.38</v>
          </cell>
        </row>
        <row r="1863">
          <cell r="A1863" t="str">
            <v>72.45.01.02</v>
          </cell>
          <cell r="B1863" t="str">
            <v>ROLO COMPACT.VIBRAT.CILIN./PN 7T COND. B                                       </v>
          </cell>
          <cell r="C1863" t="str">
            <v>hora</v>
          </cell>
          <cell r="D1863">
            <v>31.99</v>
          </cell>
        </row>
        <row r="1864">
          <cell r="A1864" t="str">
            <v>72.45.01.03</v>
          </cell>
          <cell r="B1864" t="str">
            <v>ROLO COMPACT.VIBRAT.CILIN./PN 7T COND. C                                       </v>
          </cell>
          <cell r="C1864" t="str">
            <v>hora</v>
          </cell>
          <cell r="D1864">
            <v>71.03</v>
          </cell>
        </row>
        <row r="1865">
          <cell r="A1865" t="str">
            <v>72.45.01.04</v>
          </cell>
          <cell r="B1865" t="str">
            <v>ROLO COMPACT.VIBRAT.CILIN./PN 7T COND. D                                       </v>
          </cell>
          <cell r="C1865" t="str">
            <v>hora</v>
          </cell>
          <cell r="D1865">
            <v>92.31</v>
          </cell>
        </row>
        <row r="1866">
          <cell r="A1866" t="str">
            <v>72.45.02.01</v>
          </cell>
          <cell r="B1866" t="str">
            <v>ROLO COMPACT.VIBRAT.CILIN./PN7,7T COND.A                                       </v>
          </cell>
          <cell r="C1866" t="str">
            <v>hora</v>
          </cell>
          <cell r="D1866">
            <v>40.86</v>
          </cell>
        </row>
        <row r="1867">
          <cell r="A1867" t="str">
            <v>72.45.02.02</v>
          </cell>
          <cell r="B1867" t="str">
            <v>ROLO COMPACT.VIBRAT.CILIN./PN7,7T COND.B                                       </v>
          </cell>
          <cell r="C1867" t="str">
            <v>hora</v>
          </cell>
          <cell r="D1867">
            <v>32.8</v>
          </cell>
        </row>
        <row r="1868">
          <cell r="A1868" t="str">
            <v>72.45.02.03</v>
          </cell>
          <cell r="B1868" t="str">
            <v>ROLO COMPACT.VIBRAT.CILIN./PN7,7T COND.C                                       </v>
          </cell>
          <cell r="C1868" t="str">
            <v>hora</v>
          </cell>
          <cell r="D1868">
            <v>71.83</v>
          </cell>
        </row>
        <row r="1869">
          <cell r="A1869" t="str">
            <v>72.45.02.04</v>
          </cell>
          <cell r="B1869" t="str">
            <v>ROLO COMPACT.VIBRAT.CILIN./PN7,7T COND.D                                       </v>
          </cell>
          <cell r="C1869" t="str">
            <v>hora</v>
          </cell>
          <cell r="D1869">
            <v>93.11</v>
          </cell>
        </row>
        <row r="1870">
          <cell r="A1870" t="str">
            <v>72.45.03.01</v>
          </cell>
          <cell r="B1870" t="str">
            <v>ROLO COMPACT.VIBRAT.CILIN./PN10T COND.A                                        </v>
          </cell>
          <cell r="C1870" t="str">
            <v>hora</v>
          </cell>
          <cell r="D1870">
            <v>48.49</v>
          </cell>
        </row>
        <row r="1871">
          <cell r="A1871" t="str">
            <v>72.45.03.02</v>
          </cell>
          <cell r="B1871" t="str">
            <v>ROLO COMPACT.VIBRAT.CILIN./PN10T COND.B                                        </v>
          </cell>
          <cell r="C1871" t="str">
            <v>hora</v>
          </cell>
          <cell r="D1871">
            <v>45.58</v>
          </cell>
        </row>
        <row r="1872">
          <cell r="A1872" t="str">
            <v>72.45.03.03</v>
          </cell>
          <cell r="B1872" t="str">
            <v>ROLO COMPACT VIBRAT.CILIN./PN10T COND.C                                        </v>
          </cell>
          <cell r="C1872" t="str">
            <v>hora</v>
          </cell>
          <cell r="D1872">
            <v>107.58</v>
          </cell>
        </row>
        <row r="1873">
          <cell r="A1873" t="str">
            <v>72.45.03.04</v>
          </cell>
          <cell r="B1873" t="str">
            <v>ROLO COMPACT.VIBRAT.CILIN./PN10T COND.D                                        </v>
          </cell>
          <cell r="C1873" t="str">
            <v>hora</v>
          </cell>
          <cell r="D1873">
            <v>128.85</v>
          </cell>
        </row>
        <row r="1874">
          <cell r="A1874" t="str">
            <v>72.45.04.01</v>
          </cell>
          <cell r="B1874" t="str">
            <v>ROLO COMPACT.VIBR.CILIN./PN 11,3T COND.A                                       </v>
          </cell>
          <cell r="C1874" t="str">
            <v>hora</v>
          </cell>
          <cell r="D1874">
            <v>52.07</v>
          </cell>
        </row>
        <row r="1875">
          <cell r="A1875" t="str">
            <v>72.45.04.02</v>
          </cell>
          <cell r="B1875" t="str">
            <v>ROLO COMPACT.VIBR.CILIN./PN 11,3T COND.B                                       </v>
          </cell>
          <cell r="C1875" t="str">
            <v>hora</v>
          </cell>
          <cell r="D1875">
            <v>51.58</v>
          </cell>
        </row>
        <row r="1876">
          <cell r="A1876" t="str">
            <v>72.45.04.03</v>
          </cell>
          <cell r="B1876" t="str">
            <v>ROLO COMPACT.VIBR.CILIN./PN 11,3T COND.C                                       </v>
          </cell>
          <cell r="C1876" t="str">
            <v>hora</v>
          </cell>
          <cell r="D1876">
            <v>130.23</v>
          </cell>
        </row>
        <row r="1877">
          <cell r="A1877" t="str">
            <v>72.45.04.04</v>
          </cell>
          <cell r="B1877" t="str">
            <v>ROLO COMPACT.VIBR.CILIN./PN 11,3T COND.D                                       </v>
          </cell>
          <cell r="C1877" t="str">
            <v>hora</v>
          </cell>
          <cell r="D1877">
            <v>151.51</v>
          </cell>
        </row>
        <row r="1878">
          <cell r="A1878" t="str">
            <v>72.45.05.01</v>
          </cell>
          <cell r="B1878" t="str">
            <v>ROLO COMPACT.VIBR.CILIN./PN 15,5T COND.A                                       </v>
          </cell>
          <cell r="C1878" t="str">
            <v>hora</v>
          </cell>
          <cell r="D1878">
            <v>58.63</v>
          </cell>
        </row>
        <row r="1879">
          <cell r="A1879" t="str">
            <v>72.45.05.02</v>
          </cell>
          <cell r="B1879" t="str">
            <v>ROLO COMPACT.VIBR.CILIN./PN 15,5T COND.B                                       </v>
          </cell>
          <cell r="C1879" t="str">
            <v>hora</v>
          </cell>
          <cell r="D1879">
            <v>62.57</v>
          </cell>
        </row>
        <row r="1880">
          <cell r="A1880" t="str">
            <v>72.45.05.03</v>
          </cell>
          <cell r="B1880" t="str">
            <v>ROLO COMPACT.VIBR.CILIN./PN 15,5T COND.C                                       </v>
          </cell>
          <cell r="C1880" t="str">
            <v>hora</v>
          </cell>
          <cell r="D1880">
            <v>139.16</v>
          </cell>
        </row>
        <row r="1881">
          <cell r="A1881" t="str">
            <v>72.45.05.04</v>
          </cell>
          <cell r="B1881" t="str">
            <v>ROLO COMPACT.VIBR.CILIN./PN 15,5T COND.D                                       </v>
          </cell>
          <cell r="C1881" t="str">
            <v>hora</v>
          </cell>
          <cell r="D1881">
            <v>160.43</v>
          </cell>
        </row>
        <row r="1882">
          <cell r="A1882" t="str">
            <v>72.45.06.01</v>
          </cell>
          <cell r="B1882" t="str">
            <v>ROLO COMP.PE DE CARN./PN 15,5T COND. A                                         </v>
          </cell>
          <cell r="C1882" t="str">
            <v>hora</v>
          </cell>
          <cell r="D1882">
            <v>59.04</v>
          </cell>
        </row>
        <row r="1883">
          <cell r="A1883" t="str">
            <v>72.45.06.02</v>
          </cell>
          <cell r="B1883" t="str">
            <v>ROLO COMP.PE DE CARN./PN 15,5T COND. B                                         </v>
          </cell>
          <cell r="C1883" t="str">
            <v>hora</v>
          </cell>
          <cell r="D1883">
            <v>63.26</v>
          </cell>
        </row>
        <row r="1884">
          <cell r="A1884" t="str">
            <v>72.45.06.03</v>
          </cell>
          <cell r="B1884" t="str">
            <v>ROLO COMP.PE DE CARN./PN 15,5T COND. C                                         </v>
          </cell>
          <cell r="C1884" t="str">
            <v>hora</v>
          </cell>
          <cell r="D1884">
            <v>148.12</v>
          </cell>
        </row>
        <row r="1885">
          <cell r="A1885" t="str">
            <v>72.45.06.04</v>
          </cell>
          <cell r="B1885" t="str">
            <v>ROLO COMP.PE DE CARN./PN 15,5T COND. D                                         </v>
          </cell>
          <cell r="C1885" t="str">
            <v>hora</v>
          </cell>
          <cell r="D1885">
            <v>169.4</v>
          </cell>
        </row>
        <row r="1886">
          <cell r="A1886" t="str">
            <v>72.46.01.01</v>
          </cell>
          <cell r="B1886" t="str">
            <v>ROLO COMPACT.VIBR.ASF.7,2T COND. A                                             </v>
          </cell>
          <cell r="C1886" t="str">
            <v>hora</v>
          </cell>
          <cell r="D1886">
            <v>40.83</v>
          </cell>
        </row>
        <row r="1887">
          <cell r="A1887" t="str">
            <v>72.46.01.02</v>
          </cell>
          <cell r="B1887" t="str">
            <v>ROLO COMPACT.VIBR.ASF.7,2T COND. B                                             </v>
          </cell>
          <cell r="C1887" t="str">
            <v>hora</v>
          </cell>
          <cell r="D1887">
            <v>32.76</v>
          </cell>
        </row>
        <row r="1888">
          <cell r="A1888" t="str">
            <v>72.46.01.03</v>
          </cell>
          <cell r="B1888" t="str">
            <v>ROLO COMPACT.VIBR.ASF.7,2T COND. C                                             </v>
          </cell>
          <cell r="C1888" t="str">
            <v>hora</v>
          </cell>
          <cell r="D1888">
            <v>83.14</v>
          </cell>
        </row>
        <row r="1889">
          <cell r="A1889" t="str">
            <v>72.46.01.04</v>
          </cell>
          <cell r="B1889" t="str">
            <v>ROLO COMPACT.VIBR.ASF.7,2T COND. D                                             </v>
          </cell>
          <cell r="C1889" t="str">
            <v>hora</v>
          </cell>
          <cell r="D1889">
            <v>104.42</v>
          </cell>
        </row>
        <row r="1890">
          <cell r="A1890" t="str">
            <v>72.46.02.01</v>
          </cell>
          <cell r="B1890" t="str">
            <v>ROLO COMPACT.VIBR.ASF.10,2T COND. A                                            </v>
          </cell>
          <cell r="C1890" t="str">
            <v>hora</v>
          </cell>
          <cell r="D1890">
            <v>50.76</v>
          </cell>
        </row>
        <row r="1891">
          <cell r="A1891" t="str">
            <v>72.46.02.02</v>
          </cell>
          <cell r="B1891" t="str">
            <v>ROLO COMPACT.VIBR.ASF.10,2T COND. B                                            </v>
          </cell>
          <cell r="C1891" t="str">
            <v>hora</v>
          </cell>
          <cell r="D1891">
            <v>49.38</v>
          </cell>
        </row>
        <row r="1892">
          <cell r="A1892" t="str">
            <v>72.46.02.03</v>
          </cell>
          <cell r="B1892" t="str">
            <v>ROLO COMPACT.VIBR.ASF.10,2T COND. C                                            </v>
          </cell>
          <cell r="C1892" t="str">
            <v>hora</v>
          </cell>
          <cell r="D1892">
            <v>135.17</v>
          </cell>
        </row>
        <row r="1893">
          <cell r="A1893" t="str">
            <v>72.46.02.04</v>
          </cell>
          <cell r="B1893" t="str">
            <v>ROLO COMPACT.VIBR.ASF.10,2T COND. D                                            </v>
          </cell>
          <cell r="C1893" t="str">
            <v>hora</v>
          </cell>
          <cell r="D1893">
            <v>156.45</v>
          </cell>
        </row>
        <row r="1894">
          <cell r="A1894" t="str">
            <v>72.47.01.01</v>
          </cell>
          <cell r="B1894" t="str">
            <v>ROLO COMPACT. TANDEM 2,3TON COND. A                                            </v>
          </cell>
          <cell r="C1894" t="str">
            <v>hora</v>
          </cell>
          <cell r="D1894">
            <v>31.35</v>
          </cell>
        </row>
        <row r="1895">
          <cell r="A1895" t="str">
            <v>72.47.01.02</v>
          </cell>
          <cell r="B1895" t="str">
            <v>ROLO COMPACT. TANDEM 2,3TON COND. B                                            </v>
          </cell>
          <cell r="C1895" t="str">
            <v>hora</v>
          </cell>
          <cell r="D1895">
            <v>16.87</v>
          </cell>
        </row>
        <row r="1896">
          <cell r="A1896" t="str">
            <v>72.47.01.03</v>
          </cell>
          <cell r="B1896" t="str">
            <v>ROLO COMPACT. TANDEM 2,3TON COND. C                                            </v>
          </cell>
          <cell r="C1896" t="str">
            <v>hora</v>
          </cell>
          <cell r="D1896">
            <v>28.69</v>
          </cell>
        </row>
        <row r="1897">
          <cell r="A1897" t="str">
            <v>72.47.01.04</v>
          </cell>
          <cell r="B1897" t="str">
            <v>ROLO COMPACT. TANDEM 2,3TON COND. D                                            </v>
          </cell>
          <cell r="C1897" t="str">
            <v>hora</v>
          </cell>
          <cell r="D1897">
            <v>49.96</v>
          </cell>
        </row>
        <row r="1898">
          <cell r="A1898" t="str">
            <v>72.47.02.01</v>
          </cell>
          <cell r="B1898" t="str">
            <v>ROLO COMPACT. TANDEM 7TON COND. A                                              </v>
          </cell>
          <cell r="C1898" t="str">
            <v>hora</v>
          </cell>
          <cell r="D1898">
            <v>52.55</v>
          </cell>
        </row>
        <row r="1899">
          <cell r="A1899" t="str">
            <v>72.47.02.02</v>
          </cell>
          <cell r="B1899" t="str">
            <v>ROLO COMPACT. TANDEM 7TON COND. B                                              </v>
          </cell>
          <cell r="C1899" t="str">
            <v>hora</v>
          </cell>
          <cell r="D1899">
            <v>52.38</v>
          </cell>
        </row>
        <row r="1900">
          <cell r="A1900" t="str">
            <v>72.47.02.03</v>
          </cell>
          <cell r="B1900" t="str">
            <v>ROLO COMPACT. TANDEM 7TON COND. C                                              </v>
          </cell>
          <cell r="C1900" t="str">
            <v>hora</v>
          </cell>
          <cell r="D1900">
            <v>83.89</v>
          </cell>
        </row>
        <row r="1901">
          <cell r="A1901" t="str">
            <v>72.47.02.04</v>
          </cell>
          <cell r="B1901" t="str">
            <v>ROLO COMPACT. TANDEM 7TON COND. D                                              </v>
          </cell>
          <cell r="C1901" t="str">
            <v>hora</v>
          </cell>
          <cell r="D1901">
            <v>105.16</v>
          </cell>
        </row>
        <row r="1902">
          <cell r="A1902" t="str">
            <v>72.47.03.01</v>
          </cell>
          <cell r="B1902" t="str">
            <v>ROLO COMPACT. TANDEM 12TON COND. A                                             </v>
          </cell>
          <cell r="C1902" t="str">
            <v>hora</v>
          </cell>
          <cell r="D1902">
            <v>55.1</v>
          </cell>
        </row>
        <row r="1903">
          <cell r="A1903" t="str">
            <v>72.47.03.02</v>
          </cell>
          <cell r="B1903" t="str">
            <v>ROLO COMPACT. TANDEM 12TON COND. B                                             </v>
          </cell>
          <cell r="C1903" t="str">
            <v>hora</v>
          </cell>
          <cell r="D1903">
            <v>56.65</v>
          </cell>
        </row>
        <row r="1904">
          <cell r="A1904" t="str">
            <v>72.47.03.03</v>
          </cell>
          <cell r="B1904" t="str">
            <v>ROLO COMPACT. TANDEM 12TON COND. C                                             </v>
          </cell>
          <cell r="C1904" t="str">
            <v>hora</v>
          </cell>
          <cell r="D1904">
            <v>108.28</v>
          </cell>
        </row>
        <row r="1905">
          <cell r="A1905" t="str">
            <v>72.47.03.04</v>
          </cell>
          <cell r="B1905" t="str">
            <v>ROLO COMPACT. TANDEM 12TON COND. D                                             </v>
          </cell>
          <cell r="C1905" t="str">
            <v>hora</v>
          </cell>
          <cell r="D1905">
            <v>129.56</v>
          </cell>
        </row>
        <row r="1906">
          <cell r="A1906" t="str">
            <v>72.48.01.01</v>
          </cell>
          <cell r="B1906" t="str">
            <v>ROLO COMPACT.S/PNEU P/ASF. 12,5T COND. A                                       </v>
          </cell>
          <cell r="C1906" t="str">
            <v>hora</v>
          </cell>
          <cell r="D1906">
            <v>41.4</v>
          </cell>
        </row>
        <row r="1907">
          <cell r="A1907" t="str">
            <v>72.48.01.02</v>
          </cell>
          <cell r="B1907" t="str">
            <v>ROLO COMPACT.S/PNEU P/ASF. 12,5T COND. B                                       </v>
          </cell>
          <cell r="C1907" t="str">
            <v>hora</v>
          </cell>
          <cell r="D1907">
            <v>33.7</v>
          </cell>
        </row>
        <row r="1908">
          <cell r="A1908" t="str">
            <v>72.48.01.03</v>
          </cell>
          <cell r="B1908" t="str">
            <v>ROLO COMPACT.S/PNEU P/ASF. 12,5T COND. C                                       </v>
          </cell>
          <cell r="C1908" t="str">
            <v>hora</v>
          </cell>
          <cell r="D1908">
            <v>92.71</v>
          </cell>
        </row>
        <row r="1909">
          <cell r="A1909" t="str">
            <v>72.48.01.04</v>
          </cell>
          <cell r="B1909" t="str">
            <v>ROLO COMPACT.S/PNEU P/ASF. 12,5T COND. D                                       </v>
          </cell>
          <cell r="C1909" t="str">
            <v>hora</v>
          </cell>
          <cell r="D1909">
            <v>113.98</v>
          </cell>
        </row>
        <row r="1910">
          <cell r="A1910" t="str">
            <v>72.48.02.01</v>
          </cell>
          <cell r="B1910" t="str">
            <v>ROLO COMPACT. S/PNEU P/ASF. 27T COND. A                                        </v>
          </cell>
          <cell r="C1910" t="str">
            <v>hora</v>
          </cell>
          <cell r="D1910">
            <v>52.93</v>
          </cell>
        </row>
        <row r="1911">
          <cell r="A1911" t="str">
            <v>72.48.02.02</v>
          </cell>
          <cell r="B1911" t="str">
            <v>ROLO COMPACT. S/PNEU P/ASF. 27T COND. B                                        </v>
          </cell>
          <cell r="C1911" t="str">
            <v>hora</v>
          </cell>
          <cell r="D1911">
            <v>53.02</v>
          </cell>
        </row>
        <row r="1912">
          <cell r="A1912" t="str">
            <v>72.48.02.03</v>
          </cell>
          <cell r="B1912" t="str">
            <v>ROLO COMPACT. S/PNEU P/ASF. 27T COND. C                                        </v>
          </cell>
          <cell r="C1912" t="str">
            <v>hora</v>
          </cell>
          <cell r="D1912">
            <v>116.49</v>
          </cell>
        </row>
        <row r="1913">
          <cell r="A1913" t="str">
            <v>72.48.02.04</v>
          </cell>
          <cell r="B1913" t="str">
            <v>ROLO COMPACT. S/PNEU P/ASF. 27T COND. D                                        </v>
          </cell>
          <cell r="C1913" t="str">
            <v>hora</v>
          </cell>
          <cell r="D1913">
            <v>137.77</v>
          </cell>
        </row>
        <row r="1914">
          <cell r="A1914" t="str">
            <v>72.49.01.01</v>
          </cell>
          <cell r="B1914" t="str">
            <v>TRATOR AGRIC.C/PESO DE 3,7T COND. A                                            </v>
          </cell>
          <cell r="C1914" t="str">
            <v>hora</v>
          </cell>
          <cell r="D1914">
            <v>28.11</v>
          </cell>
        </row>
        <row r="1915">
          <cell r="A1915" t="str">
            <v>72.49.01.02</v>
          </cell>
          <cell r="B1915" t="str">
            <v>TRATOR AGRIC.C/PESO DE 3,7T COND. B                                            </v>
          </cell>
          <cell r="C1915" t="str">
            <v>hora</v>
          </cell>
          <cell r="D1915">
            <v>12.34</v>
          </cell>
        </row>
        <row r="1916">
          <cell r="A1916" t="str">
            <v>72.49.01.03</v>
          </cell>
          <cell r="B1916" t="str">
            <v>TRATOR AGRIC.C/PESO DE 3,7T COND. C                                            </v>
          </cell>
          <cell r="C1916" t="str">
            <v>hora</v>
          </cell>
          <cell r="D1916">
            <v>47.14</v>
          </cell>
        </row>
        <row r="1917">
          <cell r="A1917" t="str">
            <v>72.49.01.04</v>
          </cell>
          <cell r="B1917" t="str">
            <v>TRATOR AGRIC.C/PESO DE 3,7T COND. D                                            </v>
          </cell>
          <cell r="C1917" t="str">
            <v>hora</v>
          </cell>
          <cell r="D1917">
            <v>68.42</v>
          </cell>
        </row>
        <row r="1918">
          <cell r="A1918" t="str">
            <v>72.49.02.01</v>
          </cell>
          <cell r="B1918" t="str">
            <v>TRATOR AGRIC.C/PESO DE 5T COND. A                                              </v>
          </cell>
          <cell r="C1918" t="str">
            <v>hora</v>
          </cell>
          <cell r="D1918">
            <v>30.29</v>
          </cell>
        </row>
        <row r="1919">
          <cell r="A1919" t="str">
            <v>72.49.02.02</v>
          </cell>
          <cell r="B1919" t="str">
            <v>TRATOR AGRIC.C/PESO DE 5T COND. B                                              </v>
          </cell>
          <cell r="C1919" t="str">
            <v>hora</v>
          </cell>
          <cell r="D1919">
            <v>16.27</v>
          </cell>
        </row>
        <row r="1920">
          <cell r="A1920" t="str">
            <v>72.49.02.03</v>
          </cell>
          <cell r="B1920" t="str">
            <v>TRATOR AGRIC.C/PESO DE 5T COND. C                                              </v>
          </cell>
          <cell r="C1920" t="str">
            <v>hora</v>
          </cell>
          <cell r="D1920">
            <v>57.94</v>
          </cell>
        </row>
        <row r="1921">
          <cell r="A1921" t="str">
            <v>72.49.02.04</v>
          </cell>
          <cell r="B1921" t="str">
            <v>TRATOR AGRIC.C/PESO DE 5T COND. D                                              </v>
          </cell>
          <cell r="C1921" t="str">
            <v>hora</v>
          </cell>
          <cell r="D1921">
            <v>79.22</v>
          </cell>
        </row>
        <row r="1922">
          <cell r="A1922" t="str">
            <v>72.49.03.01</v>
          </cell>
          <cell r="B1922" t="str">
            <v>MICRO TRATOR C/APAR. DE GRAMA COND. A                                          </v>
          </cell>
          <cell r="C1922" t="str">
            <v>hora</v>
          </cell>
          <cell r="D1922">
            <v>22.78</v>
          </cell>
        </row>
        <row r="1923">
          <cell r="A1923" t="str">
            <v>72.49.03.02</v>
          </cell>
          <cell r="B1923" t="str">
            <v>MICRO TRATOR C/APAR. DE GRAMA COND. B                                          </v>
          </cell>
          <cell r="C1923" t="str">
            <v>hora</v>
          </cell>
          <cell r="D1923">
            <v>2.72</v>
          </cell>
        </row>
        <row r="1924">
          <cell r="A1924" t="str">
            <v>72.49.03.03</v>
          </cell>
          <cell r="B1924" t="str">
            <v>MICRO TRATOR C/APAR. DE GRAMA COND. C                                          </v>
          </cell>
          <cell r="C1924" t="str">
            <v>hora</v>
          </cell>
          <cell r="D1924">
            <v>9.69</v>
          </cell>
        </row>
        <row r="1925">
          <cell r="A1925" t="str">
            <v>72.49.03.04</v>
          </cell>
          <cell r="B1925" t="str">
            <v>MICRO TRATOR C/APAR. DE GRAMA COND. D                                          </v>
          </cell>
          <cell r="C1925" t="str">
            <v>hora</v>
          </cell>
          <cell r="D1925">
            <v>30.97</v>
          </cell>
        </row>
        <row r="1926">
          <cell r="A1926" t="str">
            <v>72.49.04.01</v>
          </cell>
          <cell r="B1926" t="str">
            <v>TRATOR EQUIP.C/TRIT.RESIDUOS VEG.COND. A                                       </v>
          </cell>
          <cell r="C1926" t="str">
            <v>hora</v>
          </cell>
          <cell r="D1926">
            <v>34.35</v>
          </cell>
        </row>
        <row r="1927">
          <cell r="A1927" t="str">
            <v>72.49.04.02</v>
          </cell>
          <cell r="B1927" t="str">
            <v>TRATOR EQUIP.C/TRIT.RESIDUOS VEG.COND. B                                       </v>
          </cell>
          <cell r="C1927" t="str">
            <v>hora</v>
          </cell>
          <cell r="D1927">
            <v>23.6</v>
          </cell>
        </row>
        <row r="1928">
          <cell r="A1928" t="str">
            <v>72.49.04.03</v>
          </cell>
          <cell r="B1928" t="str">
            <v>TRATOR EQUIP.C/TRIT.RESIDUOS VEG.COND. C                                       </v>
          </cell>
          <cell r="C1928" t="str">
            <v>hora</v>
          </cell>
          <cell r="D1928">
            <v>65.28</v>
          </cell>
        </row>
        <row r="1929">
          <cell r="A1929" t="str">
            <v>72.49.04.04</v>
          </cell>
          <cell r="B1929" t="str">
            <v>TRATOR EQUIP.C/TRIT.RESIDUOS VEG.COND. D                                       </v>
          </cell>
          <cell r="C1929" t="str">
            <v>hora</v>
          </cell>
          <cell r="D1929">
            <v>86.56</v>
          </cell>
        </row>
        <row r="1930">
          <cell r="A1930" t="str">
            <v>72.49.05.01</v>
          </cell>
          <cell r="B1930" t="str">
            <v>TRATOR AGRIC. C/PULVEMISTURADOR COND. A                                        </v>
          </cell>
          <cell r="C1930" t="str">
            <v>hora</v>
          </cell>
          <cell r="D1930">
            <v>30.28</v>
          </cell>
        </row>
        <row r="1931">
          <cell r="A1931" t="str">
            <v>72.49.05.02</v>
          </cell>
          <cell r="B1931" t="str">
            <v>TRATOR AGRIC. C/PULVEMISTURADOR COND. B                                        </v>
          </cell>
          <cell r="C1931" t="str">
            <v>hora</v>
          </cell>
          <cell r="D1931">
            <v>16.27</v>
          </cell>
        </row>
        <row r="1932">
          <cell r="A1932" t="str">
            <v>72.49.05.03</v>
          </cell>
          <cell r="B1932" t="str">
            <v>TRATOR AGRIC. C/PULVEMISTURADOR COND. C                                        </v>
          </cell>
          <cell r="C1932" t="str">
            <v>hora</v>
          </cell>
          <cell r="D1932">
            <v>57.94</v>
          </cell>
        </row>
        <row r="1933">
          <cell r="A1933" t="str">
            <v>72.49.05.04</v>
          </cell>
          <cell r="B1933" t="str">
            <v>TRATOR AGRIC. C/PULVEMISTURADOR COND. D                                        </v>
          </cell>
          <cell r="C1933" t="str">
            <v>hora</v>
          </cell>
          <cell r="D1933">
            <v>79.22</v>
          </cell>
        </row>
        <row r="1934">
          <cell r="A1934" t="str">
            <v>72.50.01.01</v>
          </cell>
          <cell r="B1934" t="str">
            <v>TRATOR S/EST.COM LAMINA 1,93M3 COND. A                                         </v>
          </cell>
          <cell r="C1934" t="str">
            <v>hora</v>
          </cell>
          <cell r="D1934">
            <v>55.81</v>
          </cell>
        </row>
        <row r="1935">
          <cell r="A1935" t="str">
            <v>72.50.01.02</v>
          </cell>
          <cell r="B1935" t="str">
            <v>TRATOR S/EST.COM LAMINA 1,93M3 COND. B                                         </v>
          </cell>
          <cell r="C1935" t="str">
            <v>hora</v>
          </cell>
          <cell r="D1935">
            <v>62.36</v>
          </cell>
        </row>
        <row r="1936">
          <cell r="A1936" t="str">
            <v>72.50.01.03</v>
          </cell>
          <cell r="B1936" t="str">
            <v>TRATOR S/EST.COM LAMINA 1,93M3 COND. C                                         </v>
          </cell>
          <cell r="C1936" t="str">
            <v>hora</v>
          </cell>
          <cell r="D1936">
            <v>101.74</v>
          </cell>
        </row>
        <row r="1937">
          <cell r="A1937" t="str">
            <v>72.50.01.04</v>
          </cell>
          <cell r="B1937" t="str">
            <v>TRATOR S/EST.COM LAMINA 1,93M3 COND. D                                         </v>
          </cell>
          <cell r="C1937" t="str">
            <v>hora</v>
          </cell>
          <cell r="D1937">
            <v>123.02</v>
          </cell>
        </row>
        <row r="1938">
          <cell r="A1938" t="str">
            <v>72.50.02.01</v>
          </cell>
          <cell r="B1938" t="str">
            <v>TRATOR S/EST. COM LAMINA 2,28M3 COND. A                                        </v>
          </cell>
          <cell r="C1938" t="str">
            <v>hora</v>
          </cell>
          <cell r="D1938">
            <v>81.62</v>
          </cell>
        </row>
        <row r="1939">
          <cell r="A1939" t="str">
            <v>72.50.02.02</v>
          </cell>
          <cell r="B1939" t="str">
            <v>TRATOR S/EST. COM LAMINA 2,28M3 COND. B                                        </v>
          </cell>
          <cell r="C1939" t="str">
            <v>hora</v>
          </cell>
          <cell r="D1939">
            <v>108.98</v>
          </cell>
        </row>
        <row r="1940">
          <cell r="A1940" t="str">
            <v>72.50.02.03</v>
          </cell>
          <cell r="B1940" t="str">
            <v>TRATOR S/EST. COM LAMINA 2,28M3 COND. C                                        </v>
          </cell>
          <cell r="C1940" t="str">
            <v>hora</v>
          </cell>
          <cell r="D1940">
            <v>170.4</v>
          </cell>
        </row>
        <row r="1941">
          <cell r="A1941" t="str">
            <v>72.50.02.04</v>
          </cell>
          <cell r="B1941" t="str">
            <v>TRATOR S/EST. COM LAMINA 2,28M3 COND. D                                        </v>
          </cell>
          <cell r="C1941" t="str">
            <v>hora</v>
          </cell>
          <cell r="D1941">
            <v>191.68</v>
          </cell>
        </row>
        <row r="1942">
          <cell r="A1942" t="str">
            <v>72.50.03.01</v>
          </cell>
          <cell r="B1942" t="str">
            <v>TRATOR S/EST.COM LAMINA 3,18M3 COND. A                                         </v>
          </cell>
          <cell r="C1942" t="str">
            <v>hora</v>
          </cell>
          <cell r="D1942">
            <v>143.42</v>
          </cell>
        </row>
        <row r="1943">
          <cell r="A1943" t="str">
            <v>72.50.03.02</v>
          </cell>
          <cell r="B1943" t="str">
            <v>TRATOR S/EST.COM LAMINA 3,18M3 COND. B                                         </v>
          </cell>
          <cell r="C1943" t="str">
            <v>hora</v>
          </cell>
          <cell r="D1943">
            <v>212.49</v>
          </cell>
        </row>
        <row r="1944">
          <cell r="A1944" t="str">
            <v>72.50.03.03</v>
          </cell>
          <cell r="B1944" t="str">
            <v>TRATOR S/EST.COM LAMINA 3,18M3 COND. C                                         </v>
          </cell>
          <cell r="C1944" t="str">
            <v>hora</v>
          </cell>
          <cell r="D1944">
            <v>348.16</v>
          </cell>
        </row>
        <row r="1945">
          <cell r="A1945" t="str">
            <v>72.50.03.04</v>
          </cell>
          <cell r="B1945" t="str">
            <v>TRATOR S/EST.COM LAMINA 3,18M3 COND. D                                         </v>
          </cell>
          <cell r="C1945" t="str">
            <v>hora</v>
          </cell>
          <cell r="D1945">
            <v>369.43</v>
          </cell>
        </row>
        <row r="1946">
          <cell r="A1946" t="str">
            <v>72.50.04.01</v>
          </cell>
          <cell r="B1946" t="str">
            <v>TRATOR S/EST. C/LAMINA/RIP.1,93M3 COND.A                                       </v>
          </cell>
          <cell r="C1946" t="str">
            <v>hora</v>
          </cell>
          <cell r="D1946">
            <v>60.71</v>
          </cell>
        </row>
        <row r="1947">
          <cell r="A1947" t="str">
            <v>72.50.04.02</v>
          </cell>
          <cell r="B1947" t="str">
            <v>TRATOR S/EST. C/LAMINA/RIP.1,93M3 COND.B                                       </v>
          </cell>
          <cell r="C1947" t="str">
            <v>hora</v>
          </cell>
          <cell r="D1947">
            <v>71.21</v>
          </cell>
        </row>
        <row r="1948">
          <cell r="A1948" t="str">
            <v>72.50.04.03</v>
          </cell>
          <cell r="B1948" t="str">
            <v>TRATOR S/EST. C/LAMINA/RIP.1,93M3 COND.C                                       </v>
          </cell>
          <cell r="C1948" t="str">
            <v>hora</v>
          </cell>
          <cell r="D1948">
            <v>110.59</v>
          </cell>
        </row>
        <row r="1949">
          <cell r="A1949" t="str">
            <v>72.50.04.04</v>
          </cell>
          <cell r="B1949" t="str">
            <v>TRATOR S/EST. C/LAMINA/RIP.1,93M3 COND.D                                       </v>
          </cell>
          <cell r="C1949" t="str">
            <v>hora</v>
          </cell>
          <cell r="D1949">
            <v>131.87</v>
          </cell>
        </row>
        <row r="1950">
          <cell r="A1950" t="str">
            <v>72.50.05.01</v>
          </cell>
          <cell r="B1950" t="str">
            <v>TRATOR S/EST. C/LAMINA/RIP.2,28M3 COND.A                                       </v>
          </cell>
          <cell r="C1950" t="str">
            <v>hora</v>
          </cell>
          <cell r="D1950">
            <v>86.43</v>
          </cell>
        </row>
        <row r="1951">
          <cell r="A1951" t="str">
            <v>72.50.05.02</v>
          </cell>
          <cell r="B1951" t="str">
            <v>TRATOR S/EST. C/LAMINA/RIP.2,28M3 COND.B                                       </v>
          </cell>
          <cell r="C1951" t="str">
            <v>hora</v>
          </cell>
          <cell r="D1951">
            <v>117.67</v>
          </cell>
        </row>
        <row r="1952">
          <cell r="A1952" t="str">
            <v>72.50.05.03</v>
          </cell>
          <cell r="B1952" t="str">
            <v>TRATOR S/EST. C/LAMINA/RIP.2,28M3 COND.C                                       </v>
          </cell>
          <cell r="C1952" t="str">
            <v>hora</v>
          </cell>
          <cell r="D1952">
            <v>181.13</v>
          </cell>
        </row>
        <row r="1953">
          <cell r="A1953" t="str">
            <v>72.50.05.04</v>
          </cell>
          <cell r="B1953" t="str">
            <v>TRATOR S/EST. C/LAMINA/RIP.2,28M3 COND.D                                       </v>
          </cell>
          <cell r="C1953" t="str">
            <v>hora</v>
          </cell>
          <cell r="D1953">
            <v>202.4</v>
          </cell>
        </row>
        <row r="1954">
          <cell r="A1954" t="str">
            <v>72.50.06.01</v>
          </cell>
          <cell r="B1954" t="str">
            <v>TRATOR S/EST. C/LAMINA/RIP.3,18M3 COND.A                                       </v>
          </cell>
          <cell r="C1954" t="str">
            <v>hora</v>
          </cell>
          <cell r="D1954">
            <v>154.35</v>
          </cell>
        </row>
        <row r="1955">
          <cell r="A1955" t="str">
            <v>72.50.06.02</v>
          </cell>
          <cell r="B1955" t="str">
            <v>TRATOR S/EST. C/LAMINA/RIP.3,18M3 COND.B                                       </v>
          </cell>
          <cell r="C1955" t="str">
            <v>hora</v>
          </cell>
          <cell r="D1955">
            <v>231.5</v>
          </cell>
        </row>
        <row r="1956">
          <cell r="A1956" t="str">
            <v>72.50.06.03</v>
          </cell>
          <cell r="B1956" t="str">
            <v>TRATOR S/EST. C/LAMINA/RIP.3,18M3 COND.C                                       </v>
          </cell>
          <cell r="C1956" t="str">
            <v>hora</v>
          </cell>
          <cell r="D1956">
            <v>367.17</v>
          </cell>
        </row>
        <row r="1957">
          <cell r="A1957" t="str">
            <v>72.50.06.04</v>
          </cell>
          <cell r="B1957" t="str">
            <v>TRATOR S/EST. C/LAMINA/RIP.3,18M3 COND.D                                       </v>
          </cell>
          <cell r="C1957" t="str">
            <v>hora</v>
          </cell>
          <cell r="D1957">
            <v>388.44</v>
          </cell>
        </row>
        <row r="1958">
          <cell r="A1958" t="str">
            <v>72.52.01.01</v>
          </cell>
          <cell r="B1958" t="str">
            <v>USINA DE CONCRETO 200M3/H COND. A                                              </v>
          </cell>
          <cell r="C1958" t="str">
            <v>hora</v>
          </cell>
          <cell r="D1958">
            <v>239.12</v>
          </cell>
        </row>
        <row r="1959">
          <cell r="A1959" t="str">
            <v>72.52.01.02</v>
          </cell>
          <cell r="B1959" t="str">
            <v>USINA DE CONCRETO 200M3/H COND. B                                              </v>
          </cell>
          <cell r="C1959" t="str">
            <v>hora</v>
          </cell>
          <cell r="D1959">
            <v>214.82</v>
          </cell>
        </row>
        <row r="1960">
          <cell r="A1960" t="str">
            <v>72.52.01.03</v>
          </cell>
          <cell r="B1960" t="str">
            <v>USINA DE CONCRETO 200M3/H COND. C                                              </v>
          </cell>
          <cell r="C1960" t="str">
            <v>hora</v>
          </cell>
          <cell r="D1960">
            <v>243.98</v>
          </cell>
        </row>
        <row r="1961">
          <cell r="A1961" t="str">
            <v>72.52.01.04</v>
          </cell>
          <cell r="B1961" t="str">
            <v>USINA DE CONCRETO 200M3/H COND. D                                              </v>
          </cell>
          <cell r="C1961" t="str">
            <v>hora</v>
          </cell>
          <cell r="D1961">
            <v>376.09</v>
          </cell>
        </row>
        <row r="1962">
          <cell r="A1962" t="str">
            <v>72.52.02.01</v>
          </cell>
          <cell r="B1962" t="str">
            <v>USINA DE CONCRETO 40M3/H COND. A                                               </v>
          </cell>
          <cell r="C1962" t="str">
            <v>hora</v>
          </cell>
          <cell r="D1962">
            <v>155.43</v>
          </cell>
        </row>
        <row r="1963">
          <cell r="A1963" t="str">
            <v>72.52.02.02</v>
          </cell>
          <cell r="B1963" t="str">
            <v>USINA DE CONCRETO 40M3/H COND. B                                               </v>
          </cell>
          <cell r="C1963" t="str">
            <v>hora</v>
          </cell>
          <cell r="D1963">
            <v>41.31</v>
          </cell>
        </row>
        <row r="1964">
          <cell r="A1964" t="str">
            <v>72.52.02.03</v>
          </cell>
          <cell r="B1964" t="str">
            <v>USINA DE CONCRETO 40M3/H COND. C                                               </v>
          </cell>
          <cell r="C1964" t="str">
            <v>hora</v>
          </cell>
          <cell r="D1964">
            <v>58.81</v>
          </cell>
        </row>
        <row r="1965">
          <cell r="A1965" t="str">
            <v>72.52.02.04</v>
          </cell>
          <cell r="B1965" t="str">
            <v>USINA DE CONCRETO 40M3/H COND. D                                               </v>
          </cell>
          <cell r="C1965" t="str">
            <v>hora</v>
          </cell>
          <cell r="D1965">
            <v>190.92</v>
          </cell>
        </row>
        <row r="1966">
          <cell r="A1966" t="str">
            <v>72.52.03.01</v>
          </cell>
          <cell r="B1966" t="str">
            <v>USINA ASFALTICA 60A80T/H COND. A                                               </v>
          </cell>
          <cell r="C1966" t="str">
            <v>hora</v>
          </cell>
          <cell r="D1966">
            <v>279.77</v>
          </cell>
        </row>
        <row r="1967">
          <cell r="A1967" t="str">
            <v>72.52.03.02</v>
          </cell>
          <cell r="B1967" t="str">
            <v>USINA ASFALTICA 60A80T/H COND. B                                               </v>
          </cell>
          <cell r="C1967" t="str">
            <v>hora</v>
          </cell>
          <cell r="D1967">
            <v>336.94</v>
          </cell>
        </row>
        <row r="1968">
          <cell r="A1968" t="str">
            <v>72.52.03.03</v>
          </cell>
          <cell r="B1968" t="str">
            <v>USINA ASFALTICA 60 A 80T/H COND. C                                             </v>
          </cell>
          <cell r="C1968" t="str">
            <v>hora</v>
          </cell>
          <cell r="D1968">
            <v>1224.49</v>
          </cell>
        </row>
        <row r="1969">
          <cell r="A1969" t="str">
            <v>72.52.03.04</v>
          </cell>
          <cell r="B1969" t="str">
            <v>USINA ASFALTICA 60 A 80 T/H COND. D                                            </v>
          </cell>
          <cell r="C1969" t="str">
            <v>hora</v>
          </cell>
          <cell r="D1969">
            <v>1314.04</v>
          </cell>
        </row>
        <row r="1970">
          <cell r="A1970" t="str">
            <v>72.52.04.01</v>
          </cell>
          <cell r="B1970" t="str">
            <v>USINA ASF.MATER.FRES.100A150T/H COND.A                                         </v>
          </cell>
          <cell r="C1970" t="str">
            <v>hora</v>
          </cell>
          <cell r="D1970">
            <v>407.9</v>
          </cell>
        </row>
        <row r="1971">
          <cell r="A1971" t="str">
            <v>72.52.04.02</v>
          </cell>
          <cell r="B1971" t="str">
            <v>USINA ASF.MATER.FRES.100A150T/H COND.B                                         </v>
          </cell>
          <cell r="C1971" t="str">
            <v>hora</v>
          </cell>
          <cell r="D1971">
            <v>563.92</v>
          </cell>
        </row>
        <row r="1972">
          <cell r="A1972" t="str">
            <v>72.52.04.03</v>
          </cell>
          <cell r="B1972" t="str">
            <v>USINA ASF.MATER.FRES.100A150T/H COND.C                                         </v>
          </cell>
          <cell r="C1972" t="str">
            <v>hora</v>
          </cell>
          <cell r="D1972">
            <v>1843.45</v>
          </cell>
        </row>
        <row r="1973">
          <cell r="A1973" t="str">
            <v>72.52.04.04</v>
          </cell>
          <cell r="B1973" t="str">
            <v>USINA ASF.MATER.FRES.100A150T/H COND.D                                         </v>
          </cell>
          <cell r="C1973" t="str">
            <v>hora</v>
          </cell>
          <cell r="D1973">
            <v>1933.01</v>
          </cell>
        </row>
        <row r="1974">
          <cell r="A1974" t="str">
            <v>72.52.05.01</v>
          </cell>
          <cell r="B1974" t="str">
            <v>USINA DE SOLOS 400TON/H COND. A                                                </v>
          </cell>
          <cell r="C1974" t="str">
            <v>hora</v>
          </cell>
          <cell r="D1974">
            <v>192.43</v>
          </cell>
        </row>
        <row r="1975">
          <cell r="A1975" t="str">
            <v>72.52.05.02</v>
          </cell>
          <cell r="B1975" t="str">
            <v>USINA DE SOLOS 400TON/H COND. B                                                </v>
          </cell>
          <cell r="C1975" t="str">
            <v>hora</v>
          </cell>
          <cell r="D1975">
            <v>106.85</v>
          </cell>
        </row>
        <row r="1976">
          <cell r="A1976" t="str">
            <v>72.52.05.03</v>
          </cell>
          <cell r="B1976" t="str">
            <v>USINA DE SOLOS 400TON/H COND. C                                                </v>
          </cell>
          <cell r="C1976" t="str">
            <v>hora</v>
          </cell>
          <cell r="D1976">
            <v>131.15</v>
          </cell>
        </row>
        <row r="1977">
          <cell r="A1977" t="str">
            <v>72.52.05.04</v>
          </cell>
          <cell r="B1977" t="str">
            <v>USINA DE SOLOS 400TON/H COND. D                                                </v>
          </cell>
          <cell r="C1977" t="str">
            <v>hora</v>
          </cell>
          <cell r="D1977">
            <v>263.27</v>
          </cell>
        </row>
        <row r="1978">
          <cell r="A1978" t="str">
            <v>72.53.01.01</v>
          </cell>
          <cell r="B1978" t="str">
            <v>VIBRADOR DE IMERSAO 12000VPM ELET.COND.A                                       </v>
          </cell>
          <cell r="C1978" t="str">
            <v>hora</v>
          </cell>
          <cell r="D1978">
            <v>14.14</v>
          </cell>
        </row>
        <row r="1979">
          <cell r="A1979" t="str">
            <v>72.53.01.02</v>
          </cell>
          <cell r="B1979" t="str">
            <v>VIBRADOR DE IMERSAO 12000VPM ELET.COND.B                                       </v>
          </cell>
          <cell r="C1979" t="str">
            <v>hora</v>
          </cell>
          <cell r="D1979">
            <v>0.67</v>
          </cell>
        </row>
        <row r="1980">
          <cell r="A1980" t="str">
            <v>72.53.01.03</v>
          </cell>
          <cell r="B1980" t="str">
            <v>VIBRADOR DE IMERSAO 12000VPM ELET.COND.C                                       </v>
          </cell>
          <cell r="C1980" t="str">
            <v>hora</v>
          </cell>
          <cell r="D1980">
            <v>1.03</v>
          </cell>
        </row>
        <row r="1981">
          <cell r="A1981" t="str">
            <v>72.53.01.04</v>
          </cell>
          <cell r="B1981" t="str">
            <v>VIBRADOR DE IMERSAO 12000VPM ELET.COND.D                                       </v>
          </cell>
          <cell r="C1981" t="str">
            <v>hora</v>
          </cell>
          <cell r="D1981">
            <v>14.82</v>
          </cell>
        </row>
        <row r="1982">
          <cell r="A1982" t="str">
            <v>72.53.02.01</v>
          </cell>
          <cell r="B1982" t="str">
            <v>VIBRADOR DE IMERSAO 12000VPM GAS.COND.A                                        </v>
          </cell>
          <cell r="C1982" t="str">
            <v>hora</v>
          </cell>
          <cell r="D1982">
            <v>14.09</v>
          </cell>
        </row>
        <row r="1983">
          <cell r="A1983" t="str">
            <v>72.53.02.02</v>
          </cell>
          <cell r="B1983" t="str">
            <v>VIBRADOR DE IMERSAO 12000VPM GAS.COND.B                                        </v>
          </cell>
          <cell r="C1983" t="str">
            <v>hora</v>
          </cell>
          <cell r="D1983">
            <v>0.57</v>
          </cell>
        </row>
        <row r="1984">
          <cell r="A1984" t="str">
            <v>72.53.02.03</v>
          </cell>
          <cell r="B1984" t="str">
            <v>VIBRADOR DE IMERSAO 12000VPM GAS.COND.C                                        </v>
          </cell>
          <cell r="C1984" t="str">
            <v>hora</v>
          </cell>
          <cell r="D1984">
            <v>1.49</v>
          </cell>
        </row>
        <row r="1985">
          <cell r="A1985" t="str">
            <v>72.53.02.04</v>
          </cell>
          <cell r="B1985" t="str">
            <v>VIBRADOR DE IMERSAO 12000VPM GAS.COND.D                                        </v>
          </cell>
          <cell r="C1985" t="str">
            <v>hora</v>
          </cell>
          <cell r="D1985">
            <v>15.28</v>
          </cell>
        </row>
        <row r="1986">
          <cell r="A1986" t="str">
            <v>72.54.01.01</v>
          </cell>
          <cell r="B1986" t="str">
            <v>VIBRO ACAB.ASF.S/EST.400T/H COND. A                                            </v>
          </cell>
          <cell r="C1986" t="str">
            <v>hora</v>
          </cell>
          <cell r="D1986">
            <v>91.17</v>
          </cell>
        </row>
        <row r="1987">
          <cell r="A1987" t="str">
            <v>72.54.01.02</v>
          </cell>
          <cell r="B1987" t="str">
            <v>VIBRO ACAB.ASF.S/EST.400T/H COND.B                                             </v>
          </cell>
          <cell r="C1987" t="str">
            <v>hora</v>
          </cell>
          <cell r="D1987">
            <v>128.06</v>
          </cell>
        </row>
        <row r="1988">
          <cell r="A1988" t="str">
            <v>72.54.01.03</v>
          </cell>
          <cell r="B1988" t="str">
            <v>VIBRO ACAB.ASF.S/EST.400T/H COND.C                                             </v>
          </cell>
          <cell r="C1988" t="str">
            <v>hora</v>
          </cell>
          <cell r="D1988">
            <v>170.94</v>
          </cell>
        </row>
        <row r="1989">
          <cell r="A1989" t="str">
            <v>72.54.01.04</v>
          </cell>
          <cell r="B1989" t="str">
            <v>VIBRO ACAB.ASF.S/EST.400T/H COND.D                                             </v>
          </cell>
          <cell r="C1989" t="str">
            <v>hora</v>
          </cell>
          <cell r="D1989">
            <v>192.22</v>
          </cell>
        </row>
        <row r="1990">
          <cell r="A1990" t="str">
            <v>72.54.02.01</v>
          </cell>
          <cell r="B1990" t="str">
            <v>VIBRO ACAB.ASF.S/EST. 2200TON/H COND.A                                         </v>
          </cell>
          <cell r="C1990" t="str">
            <v>hora</v>
          </cell>
          <cell r="D1990">
            <v>166.8</v>
          </cell>
        </row>
        <row r="1991">
          <cell r="A1991" t="str">
            <v>72.54.02.02</v>
          </cell>
          <cell r="B1991" t="str">
            <v>VIBRO ACAB.ASF.S/EST. 2200TON/H COND.B                                         </v>
          </cell>
          <cell r="C1991" t="str">
            <v>hora</v>
          </cell>
          <cell r="D1991">
            <v>266.63</v>
          </cell>
        </row>
        <row r="1992">
          <cell r="A1992" t="str">
            <v>72.54.02.03</v>
          </cell>
          <cell r="B1992" t="str">
            <v>VIBRO ACAB.ASF.S/EST. 2200TON/H COND.C                                         </v>
          </cell>
          <cell r="C1992" t="str">
            <v>hora</v>
          </cell>
          <cell r="D1992">
            <v>335.77</v>
          </cell>
        </row>
        <row r="1993">
          <cell r="A1993" t="str">
            <v>72.54.02.04</v>
          </cell>
          <cell r="B1993" t="str">
            <v>VIBRO ACAB.ASF.S/EST. 2200TON/H COND.D                                         </v>
          </cell>
          <cell r="C1993" t="str">
            <v>hora</v>
          </cell>
          <cell r="D1993">
            <v>357.05</v>
          </cell>
        </row>
        <row r="1994">
          <cell r="A1994" t="str">
            <v>72.54.03.01</v>
          </cell>
          <cell r="B1994" t="str">
            <v>VIBRO ACAB.ASF.S/EST.500TON/H COND. A                                          </v>
          </cell>
          <cell r="C1994" t="str">
            <v>hora</v>
          </cell>
          <cell r="D1994">
            <v>117.07</v>
          </cell>
        </row>
        <row r="1995">
          <cell r="A1995" t="str">
            <v>72.54.03.02</v>
          </cell>
          <cell r="B1995" t="str">
            <v>VIBRO ACAB.ASF.S/EST.500TON/H COND. B                                          </v>
          </cell>
          <cell r="C1995" t="str">
            <v>hora</v>
          </cell>
          <cell r="D1995">
            <v>175.51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zoomScale="110" zoomScaleNormal="110" zoomScalePageLayoutView="0" workbookViewId="0" topLeftCell="A4">
      <selection activeCell="J98" sqref="J98"/>
    </sheetView>
  </sheetViews>
  <sheetFormatPr defaultColWidth="9.140625" defaultRowHeight="12.75"/>
  <cols>
    <col min="1" max="1" width="11.421875" style="25" customWidth="1"/>
    <col min="2" max="3" width="11.8515625" style="25" hidden="1" customWidth="1"/>
    <col min="4" max="4" width="42.00390625" style="3" customWidth="1"/>
    <col min="5" max="5" width="9.7109375" style="3" hidden="1" customWidth="1"/>
    <col min="6" max="6" width="0" style="116" hidden="1" customWidth="1"/>
    <col min="7" max="8" width="13.28125" style="117" hidden="1" customWidth="1"/>
    <col min="9" max="9" width="17.8515625" style="117" customWidth="1"/>
    <col min="10" max="10" width="15.140625" style="0" customWidth="1"/>
    <col min="11" max="11" width="15.8515625" style="0" customWidth="1"/>
    <col min="12" max="13" width="15.57421875" style="0" customWidth="1"/>
    <col min="14" max="14" width="16.00390625" style="0" customWidth="1"/>
    <col min="15" max="15" width="16.28125" style="0" customWidth="1"/>
  </cols>
  <sheetData>
    <row r="1" spans="1:9" ht="140.25" customHeight="1">
      <c r="A1" s="194"/>
      <c r="B1" s="194"/>
      <c r="C1" s="194"/>
      <c r="D1" s="194"/>
      <c r="E1" s="194"/>
      <c r="F1" s="194"/>
      <c r="G1" s="194"/>
      <c r="H1" s="194"/>
      <c r="I1" s="194"/>
    </row>
    <row r="2" spans="1:15" ht="21" customHeight="1">
      <c r="A2" s="199" t="s">
        <v>366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21" customHeight="1">
      <c r="A3" s="199" t="s">
        <v>331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9" ht="15" customHeight="1">
      <c r="A4" s="151" t="s">
        <v>143</v>
      </c>
      <c r="B4" s="149" t="s">
        <v>327</v>
      </c>
      <c r="C4" s="119"/>
      <c r="D4" s="57" t="s">
        <v>327</v>
      </c>
      <c r="E4" s="39"/>
      <c r="F4" s="62"/>
      <c r="G4" s="73"/>
      <c r="H4" s="73"/>
      <c r="I4" s="73"/>
    </row>
    <row r="5" spans="1:9" ht="15" customHeight="1">
      <c r="A5" s="123"/>
      <c r="B5" s="40" t="s">
        <v>328</v>
      </c>
      <c r="C5" s="120"/>
      <c r="D5" s="57" t="s">
        <v>328</v>
      </c>
      <c r="E5" s="39"/>
      <c r="F5" s="62"/>
      <c r="G5" s="73"/>
      <c r="H5" s="73"/>
      <c r="I5" s="73"/>
    </row>
    <row r="6" spans="1:9" ht="15" customHeight="1">
      <c r="A6" s="124"/>
      <c r="B6" s="150" t="s">
        <v>329</v>
      </c>
      <c r="C6" s="121"/>
      <c r="D6" s="57" t="s">
        <v>329</v>
      </c>
      <c r="E6" s="39"/>
      <c r="F6" s="62"/>
      <c r="G6" s="73"/>
      <c r="H6" s="73"/>
      <c r="I6" s="73"/>
    </row>
    <row r="7" spans="1:9" ht="15" customHeight="1">
      <c r="A7" s="152" t="s">
        <v>144</v>
      </c>
      <c r="B7" s="133">
        <v>0.2536</v>
      </c>
      <c r="C7" s="122"/>
      <c r="D7" s="153">
        <v>0.2536</v>
      </c>
      <c r="E7" s="39"/>
      <c r="F7" s="62"/>
      <c r="G7" s="73"/>
      <c r="H7" s="73"/>
      <c r="I7" s="73"/>
    </row>
    <row r="8" spans="1:9" ht="15" customHeight="1">
      <c r="A8" s="2"/>
      <c r="B8" s="39"/>
      <c r="C8" s="39"/>
      <c r="D8" s="39"/>
      <c r="E8" s="39"/>
      <c r="F8" s="62"/>
      <c r="G8" s="73"/>
      <c r="H8" s="73"/>
      <c r="I8" s="73"/>
    </row>
    <row r="9" spans="1:15" ht="25.5">
      <c r="A9" s="170" t="s">
        <v>152</v>
      </c>
      <c r="B9" s="171" t="s">
        <v>145</v>
      </c>
      <c r="C9" s="171" t="s">
        <v>155</v>
      </c>
      <c r="D9" s="171" t="s">
        <v>146</v>
      </c>
      <c r="E9" s="171" t="s">
        <v>147</v>
      </c>
      <c r="F9" s="172" t="s">
        <v>148</v>
      </c>
      <c r="G9" s="173" t="s">
        <v>149</v>
      </c>
      <c r="H9" s="174" t="s">
        <v>150</v>
      </c>
      <c r="I9" s="173" t="s">
        <v>151</v>
      </c>
      <c r="J9" s="170" t="s">
        <v>360</v>
      </c>
      <c r="K9" s="170" t="s">
        <v>361</v>
      </c>
      <c r="L9" s="170" t="s">
        <v>362</v>
      </c>
      <c r="M9" s="170" t="s">
        <v>363</v>
      </c>
      <c r="N9" s="170" t="s">
        <v>364</v>
      </c>
      <c r="O9" s="170" t="s">
        <v>365</v>
      </c>
    </row>
    <row r="10" spans="1:15" ht="25.5" customHeight="1">
      <c r="A10" s="157">
        <v>1</v>
      </c>
      <c r="B10" s="158"/>
      <c r="C10" s="158"/>
      <c r="D10" s="161" t="s">
        <v>153</v>
      </c>
      <c r="E10" s="161"/>
      <c r="F10" s="161"/>
      <c r="G10" s="161"/>
      <c r="H10" s="162"/>
      <c r="I10" s="163">
        <f>'PLANILHA 2023'!I14</f>
        <v>50589.07814400001</v>
      </c>
      <c r="J10" s="178">
        <f>I10</f>
        <v>50589.07814400001</v>
      </c>
      <c r="K10" s="177"/>
      <c r="L10" s="177"/>
      <c r="M10" s="177"/>
      <c r="N10" s="177"/>
      <c r="O10" s="177"/>
    </row>
    <row r="11" spans="1:15" ht="12.75" hidden="1">
      <c r="A11" s="140" t="s">
        <v>157</v>
      </c>
      <c r="B11" s="59" t="s">
        <v>165</v>
      </c>
      <c r="C11" s="59" t="s">
        <v>156</v>
      </c>
      <c r="D11" s="57" t="s">
        <v>164</v>
      </c>
      <c r="E11" s="59" t="s">
        <v>166</v>
      </c>
      <c r="F11" s="60">
        <f>'MEMÓRIA CÁLCULO 2023'!D3</f>
        <v>3</v>
      </c>
      <c r="G11" s="76">
        <v>893.56</v>
      </c>
      <c r="H11" s="156">
        <f>G11*(1+$B$7)</f>
        <v>1120.166816</v>
      </c>
      <c r="I11" s="145">
        <f>H11*F11</f>
        <v>3360.500448</v>
      </c>
      <c r="J11" s="177"/>
      <c r="K11" s="177"/>
      <c r="L11" s="177"/>
      <c r="M11" s="177"/>
      <c r="N11" s="177"/>
      <c r="O11" s="177"/>
    </row>
    <row r="12" spans="1:15" ht="12.75" hidden="1">
      <c r="A12" s="140" t="s">
        <v>158</v>
      </c>
      <c r="B12" s="59" t="s">
        <v>154</v>
      </c>
      <c r="C12" s="59" t="s">
        <v>156</v>
      </c>
      <c r="D12" s="57" t="s">
        <v>159</v>
      </c>
      <c r="E12" s="59" t="s">
        <v>147</v>
      </c>
      <c r="F12" s="60">
        <f>'MEMÓRIA CÁLCULO 2023'!D4</f>
        <v>8</v>
      </c>
      <c r="G12" s="76">
        <v>3139.53</v>
      </c>
      <c r="H12" s="156">
        <f>G12*(1+$B$7)</f>
        <v>3935.714808</v>
      </c>
      <c r="I12" s="145">
        <f>H12*F12</f>
        <v>31485.718464</v>
      </c>
      <c r="J12" s="177"/>
      <c r="K12" s="177"/>
      <c r="L12" s="177"/>
      <c r="M12" s="177"/>
      <c r="N12" s="177"/>
      <c r="O12" s="177"/>
    </row>
    <row r="13" spans="1:15" ht="38.25" hidden="1">
      <c r="A13" s="140" t="s">
        <v>167</v>
      </c>
      <c r="B13" s="59" t="s">
        <v>154</v>
      </c>
      <c r="C13" s="59" t="s">
        <v>156</v>
      </c>
      <c r="D13" s="61" t="s">
        <v>332</v>
      </c>
      <c r="E13" s="59" t="s">
        <v>147</v>
      </c>
      <c r="F13" s="60">
        <f>'MEMÓRIA CÁLCULO 2023'!D5</f>
        <v>4</v>
      </c>
      <c r="G13" s="76">
        <v>3139.53</v>
      </c>
      <c r="H13" s="156">
        <f>G13*(1+$B$7)</f>
        <v>3935.714808</v>
      </c>
      <c r="I13" s="145">
        <f>H13*F13</f>
        <v>15742.859232</v>
      </c>
      <c r="J13" s="177"/>
      <c r="K13" s="177"/>
      <c r="L13" s="177"/>
      <c r="M13" s="177"/>
      <c r="N13" s="177"/>
      <c r="O13" s="177"/>
    </row>
    <row r="14" spans="1:15" ht="12.75" hidden="1">
      <c r="A14" s="159"/>
      <c r="B14" s="195" t="s">
        <v>203</v>
      </c>
      <c r="C14" s="195"/>
      <c r="D14" s="195"/>
      <c r="E14" s="195"/>
      <c r="F14" s="195"/>
      <c r="G14" s="195"/>
      <c r="H14" s="147"/>
      <c r="I14" s="155">
        <f>SUM(I11:I13)</f>
        <v>50589.07814400001</v>
      </c>
      <c r="J14" s="177"/>
      <c r="K14" s="177"/>
      <c r="L14" s="177"/>
      <c r="M14" s="177"/>
      <c r="N14" s="177"/>
      <c r="O14" s="177"/>
    </row>
    <row r="15" spans="1:15" ht="26.25" customHeight="1">
      <c r="A15" s="157">
        <v>2</v>
      </c>
      <c r="B15" s="158"/>
      <c r="C15" s="158"/>
      <c r="D15" s="161" t="s">
        <v>2</v>
      </c>
      <c r="E15" s="161"/>
      <c r="F15" s="161"/>
      <c r="G15" s="161"/>
      <c r="H15" s="162"/>
      <c r="I15" s="163">
        <f>'PLANILHA 2023'!I18</f>
        <v>15212.511216</v>
      </c>
      <c r="J15" s="178">
        <f>I15</f>
        <v>15212.511216</v>
      </c>
      <c r="K15" s="177"/>
      <c r="L15" s="177"/>
      <c r="M15" s="177"/>
      <c r="N15" s="177"/>
      <c r="O15" s="177"/>
    </row>
    <row r="16" spans="1:15" ht="38.25" customHeight="1" hidden="1">
      <c r="A16" s="140" t="s">
        <v>178</v>
      </c>
      <c r="B16" s="59" t="s">
        <v>358</v>
      </c>
      <c r="C16" s="59" t="s">
        <v>156</v>
      </c>
      <c r="D16" s="61" t="s">
        <v>169</v>
      </c>
      <c r="E16" s="59" t="s">
        <v>168</v>
      </c>
      <c r="F16" s="60">
        <f>'MEMÓRIA CÁLCULO 2023'!D7</f>
        <v>6</v>
      </c>
      <c r="G16" s="76">
        <v>1246.84</v>
      </c>
      <c r="H16" s="156">
        <f>G16*(1+$B$7)</f>
        <v>1563.038624</v>
      </c>
      <c r="I16" s="145">
        <f>H16*F16</f>
        <v>9378.231744</v>
      </c>
      <c r="J16" s="177"/>
      <c r="K16" s="177"/>
      <c r="L16" s="177"/>
      <c r="M16" s="177"/>
      <c r="N16" s="177"/>
      <c r="O16" s="177"/>
    </row>
    <row r="17" spans="1:15" ht="12.75" customHeight="1" hidden="1">
      <c r="A17" s="140" t="s">
        <v>179</v>
      </c>
      <c r="B17" s="59" t="s">
        <v>171</v>
      </c>
      <c r="C17" s="59" t="s">
        <v>156</v>
      </c>
      <c r="D17" s="61" t="s">
        <v>170</v>
      </c>
      <c r="E17" s="59" t="s">
        <v>168</v>
      </c>
      <c r="F17" s="60">
        <f>'MEMÓRIA CÁLCULO 2023'!D8</f>
        <v>6</v>
      </c>
      <c r="G17" s="76">
        <v>775.67</v>
      </c>
      <c r="H17" s="156">
        <f>G17*(1+$B$7)</f>
        <v>972.379912</v>
      </c>
      <c r="I17" s="145">
        <f>H17*F17</f>
        <v>5834.279472</v>
      </c>
      <c r="J17" s="177"/>
      <c r="K17" s="177"/>
      <c r="L17" s="177"/>
      <c r="M17" s="177"/>
      <c r="N17" s="177"/>
      <c r="O17" s="177"/>
    </row>
    <row r="18" spans="1:15" ht="12.75" customHeight="1" hidden="1">
      <c r="A18" s="159"/>
      <c r="B18" s="160" t="s">
        <v>204</v>
      </c>
      <c r="C18" s="160"/>
      <c r="D18" s="160"/>
      <c r="E18" s="160"/>
      <c r="F18" s="160"/>
      <c r="G18" s="160"/>
      <c r="H18" s="147"/>
      <c r="I18" s="155">
        <f>SUM(I16:I17)</f>
        <v>15212.511216</v>
      </c>
      <c r="J18" s="177"/>
      <c r="K18" s="177"/>
      <c r="L18" s="177"/>
      <c r="M18" s="177"/>
      <c r="N18" s="177"/>
      <c r="O18" s="177"/>
    </row>
    <row r="19" spans="1:15" ht="25.5" customHeight="1">
      <c r="A19" s="157">
        <v>3</v>
      </c>
      <c r="B19" s="158"/>
      <c r="C19" s="158"/>
      <c r="D19" s="161" t="s">
        <v>180</v>
      </c>
      <c r="E19" s="161"/>
      <c r="F19" s="161"/>
      <c r="G19" s="161"/>
      <c r="H19" s="162"/>
      <c r="I19" s="163">
        <f>'PLANILHA 2023'!I28</f>
        <v>239693.07377279914</v>
      </c>
      <c r="J19" s="178">
        <f>I19/2</f>
        <v>119846.53688639957</v>
      </c>
      <c r="K19" s="178">
        <f>I19/2</f>
        <v>119846.53688639957</v>
      </c>
      <c r="L19" s="177"/>
      <c r="M19" s="177"/>
      <c r="N19" s="177"/>
      <c r="O19" s="177"/>
    </row>
    <row r="20" spans="1:15" ht="12.75" customHeight="1" hidden="1">
      <c r="A20" s="157" t="s">
        <v>181</v>
      </c>
      <c r="B20" s="158"/>
      <c r="C20" s="158"/>
      <c r="D20" s="154" t="s">
        <v>221</v>
      </c>
      <c r="E20" s="154"/>
      <c r="F20" s="154"/>
      <c r="G20" s="154"/>
      <c r="H20" s="131"/>
      <c r="I20" s="154"/>
      <c r="J20" s="177"/>
      <c r="K20" s="177"/>
      <c r="L20" s="177"/>
      <c r="M20" s="177"/>
      <c r="N20" s="177"/>
      <c r="O20" s="177"/>
    </row>
    <row r="21" spans="1:15" ht="25.5" customHeight="1" hidden="1">
      <c r="A21" s="140" t="s">
        <v>223</v>
      </c>
      <c r="B21" s="59" t="s">
        <v>162</v>
      </c>
      <c r="C21" s="59" t="s">
        <v>156</v>
      </c>
      <c r="D21" s="61" t="s">
        <v>220</v>
      </c>
      <c r="E21" s="59" t="s">
        <v>163</v>
      </c>
      <c r="F21" s="60">
        <f>'MEMÓRIA CÁLCULO 2023'!D11</f>
        <v>258.8299999999999</v>
      </c>
      <c r="G21" s="76">
        <v>575.27</v>
      </c>
      <c r="H21" s="156">
        <f>G21*(1+$B$7)</f>
        <v>721.158472</v>
      </c>
      <c r="I21" s="145">
        <f>H21*F21</f>
        <v>186657.44730775993</v>
      </c>
      <c r="J21" s="177"/>
      <c r="K21" s="177"/>
      <c r="L21" s="177"/>
      <c r="M21" s="177"/>
      <c r="N21" s="177"/>
      <c r="O21" s="177"/>
    </row>
    <row r="22" spans="1:15" ht="33.75" customHeight="1" hidden="1">
      <c r="A22" s="140" t="s">
        <v>224</v>
      </c>
      <c r="B22" s="59" t="s">
        <v>336</v>
      </c>
      <c r="C22" s="59" t="s">
        <v>156</v>
      </c>
      <c r="D22" s="61" t="s">
        <v>334</v>
      </c>
      <c r="E22" s="59" t="s">
        <v>163</v>
      </c>
      <c r="F22" s="60">
        <f>'MEMÓRIA CÁLCULO 2023'!D12</f>
        <v>91</v>
      </c>
      <c r="G22" s="76">
        <v>318.06</v>
      </c>
      <c r="H22" s="156">
        <f>G22*(1+$B$7)</f>
        <v>398.72001600000004</v>
      </c>
      <c r="I22" s="145">
        <f>H22*F22</f>
        <v>36283.521456</v>
      </c>
      <c r="J22" s="177"/>
      <c r="K22" s="177"/>
      <c r="L22" s="177"/>
      <c r="M22" s="177"/>
      <c r="N22" s="177"/>
      <c r="O22" s="177"/>
    </row>
    <row r="23" spans="1:15" ht="25.5" customHeight="1" hidden="1">
      <c r="A23" s="140" t="s">
        <v>335</v>
      </c>
      <c r="B23" s="59" t="s">
        <v>173</v>
      </c>
      <c r="C23" s="59" t="s">
        <v>156</v>
      </c>
      <c r="D23" s="61" t="s">
        <v>172</v>
      </c>
      <c r="E23" s="59" t="s">
        <v>163</v>
      </c>
      <c r="F23" s="60">
        <f>'MEMÓRIA CÁLCULO 2023'!D13</f>
        <v>258.8299999999999</v>
      </c>
      <c r="G23" s="76">
        <v>41.14</v>
      </c>
      <c r="H23" s="156">
        <f>G23*(1+$B$7)</f>
        <v>51.573104</v>
      </c>
      <c r="I23" s="145">
        <f>H23*F23</f>
        <v>13348.666508319997</v>
      </c>
      <c r="J23" s="177"/>
      <c r="K23" s="177"/>
      <c r="L23" s="177"/>
      <c r="M23" s="177"/>
      <c r="N23" s="177"/>
      <c r="O23" s="177"/>
    </row>
    <row r="24" spans="1:15" ht="12.75" customHeight="1" hidden="1">
      <c r="A24" s="157" t="s">
        <v>182</v>
      </c>
      <c r="B24" s="158"/>
      <c r="C24" s="158"/>
      <c r="D24" s="154" t="s">
        <v>222</v>
      </c>
      <c r="E24" s="154"/>
      <c r="F24" s="154"/>
      <c r="G24" s="154"/>
      <c r="H24" s="127"/>
      <c r="I24" s="154"/>
      <c r="J24" s="177"/>
      <c r="K24" s="177"/>
      <c r="L24" s="177"/>
      <c r="M24" s="177"/>
      <c r="N24" s="177"/>
      <c r="O24" s="177"/>
    </row>
    <row r="25" spans="1:15" ht="25.5" customHeight="1" hidden="1">
      <c r="A25" s="140" t="s">
        <v>225</v>
      </c>
      <c r="B25" s="59" t="s">
        <v>219</v>
      </c>
      <c r="C25" s="59" t="s">
        <v>156</v>
      </c>
      <c r="D25" s="61" t="s">
        <v>218</v>
      </c>
      <c r="E25" s="59" t="s">
        <v>215</v>
      </c>
      <c r="F25" s="60">
        <f>'MEMÓRIA CÁLCULO 2023'!D15</f>
        <v>134.89</v>
      </c>
      <c r="G25" s="76">
        <v>8.69</v>
      </c>
      <c r="H25" s="156">
        <f>G25*(1+$B$7)</f>
        <v>10.893784</v>
      </c>
      <c r="I25" s="145">
        <f>H25*F25</f>
        <v>1469.4625237599998</v>
      </c>
      <c r="J25" s="177"/>
      <c r="K25" s="177"/>
      <c r="L25" s="177"/>
      <c r="M25" s="177"/>
      <c r="N25" s="177"/>
      <c r="O25" s="177"/>
    </row>
    <row r="26" spans="1:15" ht="38.25" customHeight="1" hidden="1">
      <c r="A26" s="140" t="s">
        <v>227</v>
      </c>
      <c r="B26" s="59" t="s">
        <v>217</v>
      </c>
      <c r="C26" s="59" t="s">
        <v>156</v>
      </c>
      <c r="D26" s="61" t="s">
        <v>216</v>
      </c>
      <c r="E26" s="59" t="s">
        <v>163</v>
      </c>
      <c r="F26" s="60">
        <f>'MEMÓRIA CÁLCULO 2023'!D16</f>
        <v>18.685200000000002</v>
      </c>
      <c r="G26" s="76">
        <v>28.06</v>
      </c>
      <c r="H26" s="156">
        <f>G26*(1+$B$7)</f>
        <v>35.176016</v>
      </c>
      <c r="I26" s="145">
        <f>H26*F26</f>
        <v>657.2708941632</v>
      </c>
      <c r="J26" s="177"/>
      <c r="K26" s="177"/>
      <c r="L26" s="177"/>
      <c r="M26" s="177"/>
      <c r="N26" s="177"/>
      <c r="O26" s="177"/>
    </row>
    <row r="27" spans="1:15" ht="25.5" customHeight="1" hidden="1">
      <c r="A27" s="140" t="s">
        <v>226</v>
      </c>
      <c r="B27" s="59" t="s">
        <v>173</v>
      </c>
      <c r="C27" s="59" t="s">
        <v>156</v>
      </c>
      <c r="D27" s="61" t="s">
        <v>172</v>
      </c>
      <c r="E27" s="59" t="s">
        <v>163</v>
      </c>
      <c r="F27" s="60">
        <f>'MEMÓRIA CÁLCULO 2023'!D17</f>
        <v>24.75525</v>
      </c>
      <c r="G27" s="76">
        <v>41.14</v>
      </c>
      <c r="H27" s="156">
        <f>G27*(1+$B$7)</f>
        <v>51.573104</v>
      </c>
      <c r="I27" s="145">
        <f>H27*F27</f>
        <v>1276.705082796</v>
      </c>
      <c r="J27" s="177"/>
      <c r="K27" s="177"/>
      <c r="L27" s="177"/>
      <c r="M27" s="177"/>
      <c r="N27" s="177"/>
      <c r="O27" s="177"/>
    </row>
    <row r="28" spans="1:15" ht="12.75" customHeight="1" hidden="1">
      <c r="A28" s="159"/>
      <c r="B28" s="160" t="s">
        <v>205</v>
      </c>
      <c r="C28" s="160"/>
      <c r="D28" s="160"/>
      <c r="E28" s="160"/>
      <c r="F28" s="160"/>
      <c r="G28" s="160"/>
      <c r="H28" s="164"/>
      <c r="I28" s="155">
        <f>SUM(I21:I27)</f>
        <v>239693.07377279914</v>
      </c>
      <c r="J28" s="177"/>
      <c r="K28" s="177"/>
      <c r="L28" s="177"/>
      <c r="M28" s="177"/>
      <c r="N28" s="177"/>
      <c r="O28" s="177"/>
    </row>
    <row r="29" spans="1:15" ht="28.5" customHeight="1">
      <c r="A29" s="157">
        <v>4</v>
      </c>
      <c r="B29" s="165"/>
      <c r="C29" s="165"/>
      <c r="D29" s="166" t="s">
        <v>231</v>
      </c>
      <c r="E29" s="166"/>
      <c r="F29" s="166"/>
      <c r="G29" s="166"/>
      <c r="H29" s="105"/>
      <c r="I29" s="167">
        <f>'PLANILHA 2023'!I32</f>
        <v>36443.806752</v>
      </c>
      <c r="J29" s="177"/>
      <c r="K29" s="177"/>
      <c r="L29" s="177"/>
      <c r="M29" s="177"/>
      <c r="N29" s="177"/>
      <c r="O29" s="178">
        <f>I29</f>
        <v>36443.806752</v>
      </c>
    </row>
    <row r="30" spans="1:15" ht="12.75" customHeight="1" hidden="1">
      <c r="A30" s="140" t="s">
        <v>183</v>
      </c>
      <c r="B30" s="141" t="s">
        <v>24</v>
      </c>
      <c r="C30" s="141" t="s">
        <v>202</v>
      </c>
      <c r="D30" s="38" t="s">
        <v>110</v>
      </c>
      <c r="E30" s="142" t="s">
        <v>112</v>
      </c>
      <c r="F30" s="143">
        <f>'MEMÓRIA CÁLCULO 2023'!D23</f>
        <v>21.037499999999998</v>
      </c>
      <c r="G30" s="144">
        <f>1806.46/1.35</f>
        <v>1338.1185185185184</v>
      </c>
      <c r="H30" s="156">
        <f>G30*(1+$B$7)</f>
        <v>1677.4653748148148</v>
      </c>
      <c r="I30" s="145">
        <f>H30*F30</f>
        <v>35289.677822666665</v>
      </c>
      <c r="J30" s="177"/>
      <c r="K30" s="177"/>
      <c r="L30" s="177"/>
      <c r="M30" s="177"/>
      <c r="N30" s="177"/>
      <c r="O30" s="177"/>
    </row>
    <row r="31" spans="1:15" ht="12.75" customHeight="1" hidden="1">
      <c r="A31" s="140" t="s">
        <v>184</v>
      </c>
      <c r="B31" s="141" t="s">
        <v>25</v>
      </c>
      <c r="C31" s="141" t="s">
        <v>202</v>
      </c>
      <c r="D31" s="38" t="s">
        <v>111</v>
      </c>
      <c r="E31" s="142" t="s">
        <v>113</v>
      </c>
      <c r="F31" s="143">
        <f>'MEMÓRIA CÁLCULO 2023'!D24</f>
        <v>243.22500000000002</v>
      </c>
      <c r="G31" s="144">
        <f>5.11/1.35</f>
        <v>3.785185185185185</v>
      </c>
      <c r="H31" s="156">
        <f>G31*(1+$B$7)</f>
        <v>4.745108148148148</v>
      </c>
      <c r="I31" s="145">
        <f>H31*F31</f>
        <v>1154.1289293333334</v>
      </c>
      <c r="J31" s="177"/>
      <c r="K31" s="177"/>
      <c r="L31" s="177"/>
      <c r="M31" s="177"/>
      <c r="N31" s="177"/>
      <c r="O31" s="177"/>
    </row>
    <row r="32" spans="1:15" ht="12.75" customHeight="1" hidden="1">
      <c r="A32" s="159"/>
      <c r="B32" s="160" t="s">
        <v>206</v>
      </c>
      <c r="C32" s="160"/>
      <c r="D32" s="160"/>
      <c r="E32" s="160"/>
      <c r="F32" s="160"/>
      <c r="G32" s="160"/>
      <c r="H32" s="147"/>
      <c r="I32" s="155">
        <f>SUM(I30:I31)</f>
        <v>36443.806752</v>
      </c>
      <c r="J32" s="177"/>
      <c r="K32" s="177"/>
      <c r="L32" s="177"/>
      <c r="M32" s="177"/>
      <c r="N32" s="177"/>
      <c r="O32" s="177"/>
    </row>
    <row r="33" spans="1:15" ht="26.25" customHeight="1">
      <c r="A33" s="157">
        <v>5</v>
      </c>
      <c r="B33" s="165"/>
      <c r="C33" s="165"/>
      <c r="D33" s="166" t="s">
        <v>114</v>
      </c>
      <c r="E33" s="166"/>
      <c r="F33" s="166"/>
      <c r="G33" s="166"/>
      <c r="H33" s="105"/>
      <c r="I33" s="167">
        <f>'PLANILHA 2023'!I36</f>
        <v>28003.752533333332</v>
      </c>
      <c r="J33" s="177"/>
      <c r="K33" s="178">
        <f>I33/2</f>
        <v>14001.876266666666</v>
      </c>
      <c r="L33" s="178">
        <f>I33/2</f>
        <v>14001.876266666666</v>
      </c>
      <c r="M33" s="177"/>
      <c r="N33" s="177"/>
      <c r="O33" s="177"/>
    </row>
    <row r="34" spans="1:15" ht="12.75" customHeight="1" hidden="1">
      <c r="A34" s="140" t="s">
        <v>185</v>
      </c>
      <c r="B34" s="141" t="s">
        <v>27</v>
      </c>
      <c r="C34" s="141" t="s">
        <v>202</v>
      </c>
      <c r="D34" s="38" t="s">
        <v>115</v>
      </c>
      <c r="E34" s="142" t="s">
        <v>112</v>
      </c>
      <c r="F34" s="143">
        <f>'MEMÓRIA CÁLCULO 2023'!D26</f>
        <v>175</v>
      </c>
      <c r="G34" s="144">
        <f>156.92/1.35</f>
        <v>116.23703703703703</v>
      </c>
      <c r="H34" s="156">
        <f>G34*(1+$B$7)</f>
        <v>145.7147496296296</v>
      </c>
      <c r="I34" s="145">
        <f>H34*F34</f>
        <v>25500.081185185183</v>
      </c>
      <c r="J34" s="177"/>
      <c r="K34" s="177"/>
      <c r="L34" s="177"/>
      <c r="M34" s="177"/>
      <c r="N34" s="177"/>
      <c r="O34" s="177"/>
    </row>
    <row r="35" spans="1:15" ht="12.75" customHeight="1" hidden="1">
      <c r="A35" s="140" t="s">
        <v>186</v>
      </c>
      <c r="B35" s="141" t="s">
        <v>102</v>
      </c>
      <c r="C35" s="141" t="s">
        <v>202</v>
      </c>
      <c r="D35" s="38" t="s">
        <v>116</v>
      </c>
      <c r="E35" s="142" t="s">
        <v>112</v>
      </c>
      <c r="F35" s="143">
        <f>'MEMÓRIA CÁLCULO 2023'!D27</f>
        <v>130</v>
      </c>
      <c r="G35" s="144">
        <f>20.74/1.35</f>
        <v>15.36296296296296</v>
      </c>
      <c r="H35" s="156">
        <f>G35*(1+$B$7)</f>
        <v>19.25901037037037</v>
      </c>
      <c r="I35" s="145">
        <f>H35*F35</f>
        <v>2503.671348148148</v>
      </c>
      <c r="J35" s="177"/>
      <c r="K35" s="177"/>
      <c r="L35" s="177"/>
      <c r="M35" s="177"/>
      <c r="N35" s="177"/>
      <c r="O35" s="177"/>
    </row>
    <row r="36" spans="1:15" ht="16.5" customHeight="1" hidden="1">
      <c r="A36" s="159"/>
      <c r="B36" s="160" t="s">
        <v>1</v>
      </c>
      <c r="C36" s="160"/>
      <c r="D36" s="160"/>
      <c r="E36" s="160"/>
      <c r="F36" s="160"/>
      <c r="G36" s="160"/>
      <c r="H36" s="156"/>
      <c r="I36" s="155">
        <f>SUM(I34:I35)</f>
        <v>28003.752533333332</v>
      </c>
      <c r="J36" s="177"/>
      <c r="K36" s="177"/>
      <c r="L36" s="177"/>
      <c r="M36" s="177"/>
      <c r="N36" s="177"/>
      <c r="O36" s="177"/>
    </row>
    <row r="37" spans="1:15" ht="28.5" customHeight="1">
      <c r="A37" s="157">
        <v>6</v>
      </c>
      <c r="B37" s="165"/>
      <c r="C37" s="165"/>
      <c r="D37" s="166" t="s">
        <v>117</v>
      </c>
      <c r="E37" s="166"/>
      <c r="F37" s="166"/>
      <c r="G37" s="166"/>
      <c r="H37" s="105"/>
      <c r="I37" s="167">
        <f>'PLANILHA 2023'!I53</f>
        <v>1134845.4678819242</v>
      </c>
      <c r="J37" s="177"/>
      <c r="K37" s="178">
        <f>I37/4</f>
        <v>283711.36697048106</v>
      </c>
      <c r="L37" s="178">
        <f>I37/4</f>
        <v>283711.36697048106</v>
      </c>
      <c r="M37" s="178">
        <f>I37/4</f>
        <v>283711.36697048106</v>
      </c>
      <c r="N37" s="178">
        <f>I37/4</f>
        <v>283711.36697048106</v>
      </c>
      <c r="O37" s="178"/>
    </row>
    <row r="38" spans="1:15" ht="12.75" customHeight="1" hidden="1">
      <c r="A38" s="140" t="s">
        <v>187</v>
      </c>
      <c r="B38" s="141" t="s">
        <v>8</v>
      </c>
      <c r="C38" s="141" t="s">
        <v>202</v>
      </c>
      <c r="D38" s="38" t="s">
        <v>118</v>
      </c>
      <c r="E38" s="142" t="s">
        <v>112</v>
      </c>
      <c r="F38" s="143">
        <f>'MEMORIAL ATUALIZADO'!M39</f>
        <v>2.83</v>
      </c>
      <c r="G38" s="144">
        <f>707.52/1.35</f>
        <v>524.0888888888888</v>
      </c>
      <c r="H38" s="156">
        <f aca="true" t="shared" si="0" ref="H38:H52">G38*(1+$B$7)</f>
        <v>656.997831111111</v>
      </c>
      <c r="I38" s="145">
        <f aca="true" t="shared" si="1" ref="I38:I52">H38*F38</f>
        <v>1859.3038620444443</v>
      </c>
      <c r="J38" s="177"/>
      <c r="K38" s="177"/>
      <c r="L38" s="177"/>
      <c r="M38" s="177"/>
      <c r="N38" s="177"/>
      <c r="O38" s="177"/>
    </row>
    <row r="39" spans="1:15" ht="12.75" customHeight="1" hidden="1">
      <c r="A39" s="140" t="s">
        <v>188</v>
      </c>
      <c r="B39" s="141" t="s">
        <v>9</v>
      </c>
      <c r="C39" s="141" t="s">
        <v>202</v>
      </c>
      <c r="D39" s="38" t="s">
        <v>119</v>
      </c>
      <c r="E39" s="142" t="s">
        <v>112</v>
      </c>
      <c r="F39" s="143">
        <f>'MEMÓRIA CÁLCULO 2023'!D30</f>
        <v>92.79495499999999</v>
      </c>
      <c r="G39" s="144">
        <f>840.9/1.35</f>
        <v>622.8888888888888</v>
      </c>
      <c r="H39" s="156">
        <f t="shared" si="0"/>
        <v>780.8535111111111</v>
      </c>
      <c r="I39" s="145">
        <f t="shared" si="1"/>
        <v>72459.26642514754</v>
      </c>
      <c r="J39" s="177"/>
      <c r="K39" s="177"/>
      <c r="L39" s="177"/>
      <c r="M39" s="177"/>
      <c r="N39" s="177"/>
      <c r="O39" s="177"/>
    </row>
    <row r="40" spans="1:15" ht="12.75" customHeight="1" hidden="1">
      <c r="A40" s="140" t="s">
        <v>189</v>
      </c>
      <c r="B40" s="141" t="s">
        <v>10</v>
      </c>
      <c r="C40" s="141" t="s">
        <v>202</v>
      </c>
      <c r="D40" s="38" t="s">
        <v>120</v>
      </c>
      <c r="E40" s="142" t="s">
        <v>112</v>
      </c>
      <c r="F40" s="143">
        <f>'MEMÓRIA CÁLCULO 2023'!D31</f>
        <v>154.59965190000003</v>
      </c>
      <c r="G40" s="144">
        <f>882.22/1.35</f>
        <v>653.4962962962962</v>
      </c>
      <c r="H40" s="156">
        <f t="shared" si="0"/>
        <v>819.222957037037</v>
      </c>
      <c r="I40" s="145">
        <f t="shared" si="1"/>
        <v>126651.5839864146</v>
      </c>
      <c r="J40" s="177"/>
      <c r="K40" s="177"/>
      <c r="L40" s="177"/>
      <c r="M40" s="177"/>
      <c r="N40" s="177"/>
      <c r="O40" s="177"/>
    </row>
    <row r="41" spans="1:15" ht="12.75" customHeight="1" hidden="1">
      <c r="A41" s="140" t="s">
        <v>190</v>
      </c>
      <c r="B41" s="141" t="s">
        <v>12</v>
      </c>
      <c r="C41" s="141" t="s">
        <v>202</v>
      </c>
      <c r="D41" s="38" t="s">
        <v>121</v>
      </c>
      <c r="E41" s="142" t="s">
        <v>113</v>
      </c>
      <c r="F41" s="143">
        <f>'MEMÓRIA CÁLCULO 2023'!D32</f>
        <v>195.914</v>
      </c>
      <c r="G41" s="144">
        <f>156.04/1.35</f>
        <v>115.58518518518517</v>
      </c>
      <c r="H41" s="156">
        <f t="shared" si="0"/>
        <v>144.89758814814815</v>
      </c>
      <c r="I41" s="145">
        <f t="shared" si="1"/>
        <v>28387.466084456293</v>
      </c>
      <c r="J41" s="177"/>
      <c r="K41" s="177"/>
      <c r="L41" s="177"/>
      <c r="M41" s="177"/>
      <c r="N41" s="177"/>
      <c r="O41" s="177"/>
    </row>
    <row r="42" spans="1:15" ht="12.75" customHeight="1" hidden="1">
      <c r="A42" s="140" t="s">
        <v>194</v>
      </c>
      <c r="B42" s="141" t="s">
        <v>11</v>
      </c>
      <c r="C42" s="141" t="s">
        <v>202</v>
      </c>
      <c r="D42" s="38" t="s">
        <v>122</v>
      </c>
      <c r="E42" s="142" t="s">
        <v>113</v>
      </c>
      <c r="F42" s="143">
        <f>'MEMÓRIA CÁLCULO 2023'!D33</f>
        <v>897.3416000000002</v>
      </c>
      <c r="G42" s="144">
        <f>185.78/1.35</f>
        <v>137.6148148148148</v>
      </c>
      <c r="H42" s="156">
        <f t="shared" si="0"/>
        <v>172.51393185185182</v>
      </c>
      <c r="I42" s="145">
        <f t="shared" si="1"/>
        <v>154803.92763023172</v>
      </c>
      <c r="J42" s="177"/>
      <c r="K42" s="177"/>
      <c r="L42" s="177"/>
      <c r="M42" s="177"/>
      <c r="N42" s="177"/>
      <c r="O42" s="177"/>
    </row>
    <row r="43" spans="1:15" ht="12.75" customHeight="1" hidden="1">
      <c r="A43" s="140" t="s">
        <v>192</v>
      </c>
      <c r="B43" s="141" t="s">
        <v>13</v>
      </c>
      <c r="C43" s="141" t="s">
        <v>202</v>
      </c>
      <c r="D43" s="38" t="s">
        <v>123</v>
      </c>
      <c r="E43" s="142" t="s">
        <v>124</v>
      </c>
      <c r="F43" s="143">
        <f>'MEMÓRIA CÁLCULO 2023'!D34</f>
        <v>20398.75</v>
      </c>
      <c r="G43" s="144">
        <f>17.39/1.35</f>
        <v>12.881481481481481</v>
      </c>
      <c r="H43" s="156">
        <f t="shared" si="0"/>
        <v>16.148225185185186</v>
      </c>
      <c r="I43" s="145">
        <f t="shared" si="1"/>
        <v>329403.60849629634</v>
      </c>
      <c r="J43" s="177"/>
      <c r="K43" s="177"/>
      <c r="L43" s="177"/>
      <c r="M43" s="177"/>
      <c r="N43" s="177"/>
      <c r="O43" s="177"/>
    </row>
    <row r="44" spans="1:15" ht="12.75" customHeight="1" hidden="1">
      <c r="A44" s="140" t="s">
        <v>191</v>
      </c>
      <c r="B44" s="141" t="s">
        <v>14</v>
      </c>
      <c r="C44" s="141" t="s">
        <v>202</v>
      </c>
      <c r="D44" s="38" t="s">
        <v>125</v>
      </c>
      <c r="E44" s="142" t="s">
        <v>126</v>
      </c>
      <c r="F44" s="143">
        <f>'MEMÓRIA CÁLCULO 2023'!D35</f>
        <v>13.5</v>
      </c>
      <c r="G44" s="144">
        <f>122.78/1.35</f>
        <v>90.94814814814815</v>
      </c>
      <c r="H44" s="156">
        <f t="shared" si="0"/>
        <v>114.01259851851853</v>
      </c>
      <c r="I44" s="145">
        <f t="shared" si="1"/>
        <v>1539.17008</v>
      </c>
      <c r="J44" s="177"/>
      <c r="K44" s="177"/>
      <c r="L44" s="177"/>
      <c r="M44" s="177"/>
      <c r="N44" s="177"/>
      <c r="O44" s="177"/>
    </row>
    <row r="45" spans="1:15" ht="12.75" customHeight="1" hidden="1">
      <c r="A45" s="140" t="s">
        <v>193</v>
      </c>
      <c r="B45" s="141" t="s">
        <v>15</v>
      </c>
      <c r="C45" s="141" t="s">
        <v>202</v>
      </c>
      <c r="D45" s="38" t="s">
        <v>127</v>
      </c>
      <c r="E45" s="142" t="s">
        <v>112</v>
      </c>
      <c r="F45" s="143">
        <f>'MEMÓRIA CÁLCULO 2023'!D36</f>
        <v>450</v>
      </c>
      <c r="G45" s="144">
        <f>84.91/1.35</f>
        <v>62.89629629629629</v>
      </c>
      <c r="H45" s="156">
        <f t="shared" si="0"/>
        <v>78.84679703703704</v>
      </c>
      <c r="I45" s="145">
        <f t="shared" si="1"/>
        <v>35481.058666666664</v>
      </c>
      <c r="J45" s="177"/>
      <c r="K45" s="177"/>
      <c r="L45" s="177"/>
      <c r="M45" s="177"/>
      <c r="N45" s="177"/>
      <c r="O45" s="177"/>
    </row>
    <row r="46" spans="1:15" ht="12.75" customHeight="1" hidden="1">
      <c r="A46" s="140" t="s">
        <v>195</v>
      </c>
      <c r="B46" s="141" t="s">
        <v>16</v>
      </c>
      <c r="C46" s="141" t="s">
        <v>202</v>
      </c>
      <c r="D46" s="38" t="s">
        <v>128</v>
      </c>
      <c r="E46" s="142" t="s">
        <v>112</v>
      </c>
      <c r="F46" s="143">
        <f>'MEMÓRIA CÁLCULO 2023'!D37</f>
        <v>67.2</v>
      </c>
      <c r="G46" s="144">
        <f>545.95/1.35</f>
        <v>404.4074074074074</v>
      </c>
      <c r="H46" s="156">
        <f t="shared" si="0"/>
        <v>506.9651259259259</v>
      </c>
      <c r="I46" s="145">
        <f t="shared" si="1"/>
        <v>34068.05646222222</v>
      </c>
      <c r="J46" s="177"/>
      <c r="K46" s="177"/>
      <c r="L46" s="177"/>
      <c r="M46" s="177"/>
      <c r="N46" s="177"/>
      <c r="O46" s="177"/>
    </row>
    <row r="47" spans="1:15" ht="12.75" customHeight="1" hidden="1">
      <c r="A47" s="140" t="s">
        <v>196</v>
      </c>
      <c r="B47" s="141" t="s">
        <v>17</v>
      </c>
      <c r="C47" s="141" t="s">
        <v>202</v>
      </c>
      <c r="D47" s="38" t="s">
        <v>129</v>
      </c>
      <c r="E47" s="142" t="s">
        <v>124</v>
      </c>
      <c r="F47" s="143">
        <f>'MEMÓRIA CÁLCULO 2023'!D38</f>
        <v>4115</v>
      </c>
      <c r="G47" s="144">
        <f>39.29/1.35</f>
        <v>29.1037037037037</v>
      </c>
      <c r="H47" s="156">
        <f t="shared" si="0"/>
        <v>36.48440296296296</v>
      </c>
      <c r="I47" s="145">
        <f t="shared" si="1"/>
        <v>150133.3181925926</v>
      </c>
      <c r="J47" s="177"/>
      <c r="K47" s="177"/>
      <c r="L47" s="177"/>
      <c r="M47" s="177"/>
      <c r="N47" s="177"/>
      <c r="O47" s="177"/>
    </row>
    <row r="48" spans="1:15" ht="12.75" customHeight="1" hidden="1">
      <c r="A48" s="140" t="s">
        <v>197</v>
      </c>
      <c r="B48" s="141" t="s">
        <v>28</v>
      </c>
      <c r="C48" s="141" t="s">
        <v>202</v>
      </c>
      <c r="D48" s="38" t="s">
        <v>130</v>
      </c>
      <c r="E48" s="142" t="s">
        <v>131</v>
      </c>
      <c r="F48" s="143">
        <f>'MEMÓRIA CÁLCULO 2023'!D39</f>
        <v>30</v>
      </c>
      <c r="G48" s="144">
        <f>2196.59/1.35</f>
        <v>1627.1037037037038</v>
      </c>
      <c r="H48" s="156">
        <f t="shared" si="0"/>
        <v>2039.7372029629632</v>
      </c>
      <c r="I48" s="145">
        <f t="shared" si="1"/>
        <v>61192.1160888889</v>
      </c>
      <c r="J48" s="177"/>
      <c r="K48" s="177"/>
      <c r="L48" s="177"/>
      <c r="M48" s="177"/>
      <c r="N48" s="177"/>
      <c r="O48" s="177"/>
    </row>
    <row r="49" spans="1:15" ht="12.75" customHeight="1" hidden="1">
      <c r="A49" s="140" t="s">
        <v>198</v>
      </c>
      <c r="B49" s="141" t="s">
        <v>23</v>
      </c>
      <c r="C49" s="141" t="s">
        <v>202</v>
      </c>
      <c r="D49" s="38" t="s">
        <v>132</v>
      </c>
      <c r="E49" s="142" t="s">
        <v>131</v>
      </c>
      <c r="F49" s="143">
        <f>'MEMÓRIA CÁLCULO 2023'!D40</f>
        <v>264</v>
      </c>
      <c r="G49" s="144">
        <f>141.22/1.35</f>
        <v>104.6074074074074</v>
      </c>
      <c r="H49" s="156">
        <f t="shared" si="0"/>
        <v>131.1358459259259</v>
      </c>
      <c r="I49" s="145">
        <f t="shared" si="1"/>
        <v>34619.86332444444</v>
      </c>
      <c r="J49" s="177"/>
      <c r="K49" s="177"/>
      <c r="L49" s="177"/>
      <c r="M49" s="177"/>
      <c r="N49" s="177"/>
      <c r="O49" s="177"/>
    </row>
    <row r="50" spans="1:15" ht="12.75" customHeight="1" hidden="1">
      <c r="A50" s="140" t="s">
        <v>199</v>
      </c>
      <c r="B50" s="141" t="s">
        <v>21</v>
      </c>
      <c r="C50" s="141" t="s">
        <v>202</v>
      </c>
      <c r="D50" s="38" t="s">
        <v>133</v>
      </c>
      <c r="E50" s="142" t="s">
        <v>131</v>
      </c>
      <c r="F50" s="143">
        <f>'MEMÓRIA CÁLCULO 2023'!D41</f>
        <v>5</v>
      </c>
      <c r="G50" s="144">
        <f>15729.61/1.35</f>
        <v>11651.562962962962</v>
      </c>
      <c r="H50" s="156">
        <f t="shared" si="0"/>
        <v>14606.39933037037</v>
      </c>
      <c r="I50" s="145">
        <f t="shared" si="1"/>
        <v>73031.99665185185</v>
      </c>
      <c r="J50" s="177"/>
      <c r="K50" s="177"/>
      <c r="L50" s="177"/>
      <c r="M50" s="177"/>
      <c r="N50" s="177"/>
      <c r="O50" s="177"/>
    </row>
    <row r="51" spans="1:15" ht="12.75" customHeight="1" hidden="1">
      <c r="A51" s="140" t="s">
        <v>200</v>
      </c>
      <c r="B51" s="141" t="s">
        <v>22</v>
      </c>
      <c r="C51" s="141" t="s">
        <v>202</v>
      </c>
      <c r="D51" s="38" t="s">
        <v>134</v>
      </c>
      <c r="E51" s="142" t="s">
        <v>126</v>
      </c>
      <c r="F51" s="143">
        <f>'MEMÓRIA CÁLCULO 2023'!D42</f>
        <v>21.6</v>
      </c>
      <c r="G51" s="144">
        <f>1387.42/1.35</f>
        <v>1027.7185185185185</v>
      </c>
      <c r="H51" s="156">
        <f t="shared" si="0"/>
        <v>1288.3479348148148</v>
      </c>
      <c r="I51" s="145">
        <f t="shared" si="1"/>
        <v>27828.315392000004</v>
      </c>
      <c r="J51" s="177"/>
      <c r="K51" s="177"/>
      <c r="L51" s="177"/>
      <c r="M51" s="177"/>
      <c r="N51" s="177"/>
      <c r="O51" s="177"/>
    </row>
    <row r="52" spans="1:15" ht="12.75" customHeight="1" hidden="1">
      <c r="A52" s="140" t="s">
        <v>201</v>
      </c>
      <c r="B52" s="141" t="s">
        <v>26</v>
      </c>
      <c r="C52" s="141" t="s">
        <v>202</v>
      </c>
      <c r="D52" s="38" t="s">
        <v>135</v>
      </c>
      <c r="E52" s="142" t="s">
        <v>136</v>
      </c>
      <c r="F52" s="143">
        <f>'MEMÓRIA CÁLCULO 2023'!D43</f>
        <v>36.9</v>
      </c>
      <c r="G52" s="144">
        <f>98.83/1.35</f>
        <v>73.2074074074074</v>
      </c>
      <c r="H52" s="156">
        <f t="shared" si="0"/>
        <v>91.77280592592592</v>
      </c>
      <c r="I52" s="145">
        <f t="shared" si="1"/>
        <v>3386.4165386666664</v>
      </c>
      <c r="J52" s="177"/>
      <c r="K52" s="177"/>
      <c r="L52" s="177"/>
      <c r="M52" s="177"/>
      <c r="N52" s="177"/>
      <c r="O52" s="177"/>
    </row>
    <row r="53" spans="1:15" ht="12.75" customHeight="1" hidden="1">
      <c r="A53" s="159"/>
      <c r="B53" s="160" t="s">
        <v>213</v>
      </c>
      <c r="C53" s="160"/>
      <c r="D53" s="160"/>
      <c r="E53" s="160"/>
      <c r="F53" s="160"/>
      <c r="G53" s="160"/>
      <c r="H53" s="147"/>
      <c r="I53" s="155">
        <f>SUM(I38:I52)</f>
        <v>1134845.4678819242</v>
      </c>
      <c r="J53" s="177"/>
      <c r="K53" s="177"/>
      <c r="L53" s="177"/>
      <c r="M53" s="177"/>
      <c r="N53" s="177"/>
      <c r="O53" s="177"/>
    </row>
    <row r="54" spans="1:15" ht="27" customHeight="1">
      <c r="A54" s="157">
        <v>7</v>
      </c>
      <c r="B54" s="165"/>
      <c r="C54" s="165"/>
      <c r="D54" s="166" t="s">
        <v>137</v>
      </c>
      <c r="E54" s="166"/>
      <c r="F54" s="166"/>
      <c r="G54" s="166"/>
      <c r="H54" s="105"/>
      <c r="I54" s="167">
        <f>'PLANILHA 2023'!I56</f>
        <v>7319.979333333334</v>
      </c>
      <c r="J54" s="177"/>
      <c r="K54" s="177"/>
      <c r="L54" s="177"/>
      <c r="M54" s="177"/>
      <c r="N54" s="178">
        <f>I54</f>
        <v>7319.979333333334</v>
      </c>
      <c r="O54" s="177"/>
    </row>
    <row r="55" spans="1:15" ht="12.75" customHeight="1" hidden="1">
      <c r="A55" s="140" t="s">
        <v>207</v>
      </c>
      <c r="B55" s="141" t="s">
        <v>18</v>
      </c>
      <c r="C55" s="141" t="s">
        <v>202</v>
      </c>
      <c r="D55" s="85" t="s">
        <v>138</v>
      </c>
      <c r="E55" s="142" t="s">
        <v>124</v>
      </c>
      <c r="F55" s="143">
        <f>'MEMÓRIA CÁLCULO 2023'!D45</f>
        <v>1732.5</v>
      </c>
      <c r="G55" s="144">
        <f>4.55/1.35</f>
        <v>3.3703703703703702</v>
      </c>
      <c r="H55" s="156">
        <f>G55*(1+$B$7)</f>
        <v>4.225096296296297</v>
      </c>
      <c r="I55" s="145">
        <f>H55*F55</f>
        <v>7319.979333333334</v>
      </c>
      <c r="J55" s="177"/>
      <c r="K55" s="177"/>
      <c r="L55" s="177"/>
      <c r="M55" s="177"/>
      <c r="N55" s="177"/>
      <c r="O55" s="177"/>
    </row>
    <row r="56" spans="1:15" ht="12.75" customHeight="1" hidden="1">
      <c r="A56" s="159"/>
      <c r="B56" s="160" t="s">
        <v>212</v>
      </c>
      <c r="C56" s="160"/>
      <c r="D56" s="160"/>
      <c r="E56" s="160"/>
      <c r="F56" s="160"/>
      <c r="G56" s="160"/>
      <c r="H56" s="147"/>
      <c r="I56" s="155">
        <f>SUM(I55:I55)</f>
        <v>7319.979333333334</v>
      </c>
      <c r="J56" s="177"/>
      <c r="K56" s="177"/>
      <c r="L56" s="177"/>
      <c r="M56" s="177"/>
      <c r="N56" s="177"/>
      <c r="O56" s="177"/>
    </row>
    <row r="57" spans="1:15" ht="26.25" customHeight="1">
      <c r="A57" s="157">
        <v>8</v>
      </c>
      <c r="B57" s="165"/>
      <c r="C57" s="165"/>
      <c r="D57" s="166" t="s">
        <v>139</v>
      </c>
      <c r="E57" s="166"/>
      <c r="F57" s="166"/>
      <c r="G57" s="166"/>
      <c r="H57" s="105"/>
      <c r="I57" s="167">
        <f>'PLANILHA 2023'!I60</f>
        <v>66801.61765214817</v>
      </c>
      <c r="J57" s="177"/>
      <c r="K57" s="177"/>
      <c r="L57" s="177"/>
      <c r="M57" s="177"/>
      <c r="N57" s="178"/>
      <c r="O57" s="178">
        <f>I57</f>
        <v>66801.61765214817</v>
      </c>
    </row>
    <row r="58" spans="1:15" ht="12.75" customHeight="1" hidden="1">
      <c r="A58" s="140" t="s">
        <v>208</v>
      </c>
      <c r="B58" s="141" t="s">
        <v>19</v>
      </c>
      <c r="C58" s="141" t="s">
        <v>202</v>
      </c>
      <c r="D58" s="85" t="s">
        <v>140</v>
      </c>
      <c r="E58" s="142" t="s">
        <v>126</v>
      </c>
      <c r="F58" s="143">
        <f>'MEMÓRIA CÁLCULO 2023'!D47</f>
        <v>82.80000000000001</v>
      </c>
      <c r="G58" s="144">
        <f>719.38/1.35</f>
        <v>532.8740740740741</v>
      </c>
      <c r="H58" s="156">
        <f>G58*(1+$B$7)</f>
        <v>668.0109392592593</v>
      </c>
      <c r="I58" s="145">
        <f>H58*F58</f>
        <v>55311.30577066668</v>
      </c>
      <c r="J58" s="177"/>
      <c r="K58" s="177"/>
      <c r="L58" s="177"/>
      <c r="M58" s="177"/>
      <c r="N58" s="177"/>
      <c r="O58" s="177"/>
    </row>
    <row r="59" spans="1:15" ht="12.75" customHeight="1" hidden="1">
      <c r="A59" s="140" t="s">
        <v>209</v>
      </c>
      <c r="B59" s="141" t="s">
        <v>20</v>
      </c>
      <c r="C59" s="141" t="s">
        <v>202</v>
      </c>
      <c r="D59" s="85" t="s">
        <v>141</v>
      </c>
      <c r="E59" s="142" t="s">
        <v>126</v>
      </c>
      <c r="F59" s="143">
        <v>14</v>
      </c>
      <c r="G59" s="144">
        <f>883.85/1.35</f>
        <v>654.7037037037037</v>
      </c>
      <c r="H59" s="156">
        <f>G59*(1+$B$7)</f>
        <v>820.736562962963</v>
      </c>
      <c r="I59" s="145">
        <f>H59*F59</f>
        <v>11490.311881481482</v>
      </c>
      <c r="J59" s="177"/>
      <c r="K59" s="177"/>
      <c r="L59" s="177"/>
      <c r="M59" s="177"/>
      <c r="N59" s="177"/>
      <c r="O59" s="177"/>
    </row>
    <row r="60" spans="1:15" ht="12.75" customHeight="1" hidden="1">
      <c r="A60" s="159"/>
      <c r="B60" s="160" t="s">
        <v>211</v>
      </c>
      <c r="C60" s="160"/>
      <c r="D60" s="160"/>
      <c r="E60" s="160"/>
      <c r="F60" s="160"/>
      <c r="G60" s="160"/>
      <c r="H60" s="147"/>
      <c r="I60" s="155">
        <f>SUM(I57:I59)</f>
        <v>133603.23530429634</v>
      </c>
      <c r="J60" s="177"/>
      <c r="K60" s="177"/>
      <c r="L60" s="177"/>
      <c r="M60" s="177"/>
      <c r="N60" s="177"/>
      <c r="O60" s="177"/>
    </row>
    <row r="61" spans="1:15" ht="26.25" customHeight="1">
      <c r="A61" s="157">
        <v>9</v>
      </c>
      <c r="B61" s="165"/>
      <c r="C61" s="165"/>
      <c r="D61" s="166" t="s">
        <v>237</v>
      </c>
      <c r="E61" s="166"/>
      <c r="F61" s="166"/>
      <c r="G61" s="166"/>
      <c r="H61" s="105"/>
      <c r="I61" s="167">
        <f>'PLANILHA 2023'!I73</f>
        <v>128758.10543936</v>
      </c>
      <c r="J61" s="177"/>
      <c r="K61" s="177"/>
      <c r="L61" s="177"/>
      <c r="M61" s="178">
        <f>I61/3</f>
        <v>42919.368479786666</v>
      </c>
      <c r="N61" s="178">
        <f>I61/3</f>
        <v>42919.368479786666</v>
      </c>
      <c r="O61" s="178">
        <f>I61/3</f>
        <v>42919.368479786666</v>
      </c>
    </row>
    <row r="62" spans="1:15" ht="22.5" customHeight="1" hidden="1">
      <c r="A62" s="140" t="s">
        <v>245</v>
      </c>
      <c r="B62" s="141" t="s">
        <v>239</v>
      </c>
      <c r="C62" s="141" t="s">
        <v>156</v>
      </c>
      <c r="D62" s="103" t="s">
        <v>238</v>
      </c>
      <c r="E62" s="142" t="s">
        <v>126</v>
      </c>
      <c r="F62" s="143">
        <f>'MEMÓRIA CÁLCULO 2023'!D50</f>
        <v>148.5</v>
      </c>
      <c r="G62" s="144">
        <v>28.47</v>
      </c>
      <c r="H62" s="156">
        <f aca="true" t="shared" si="2" ref="H62:H72">G62*(1+$B$7)</f>
        <v>35.689992</v>
      </c>
      <c r="I62" s="145">
        <f aca="true" t="shared" si="3" ref="I62:I83">H62*F62</f>
        <v>5299.963811999999</v>
      </c>
      <c r="J62" s="177"/>
      <c r="K62" s="177"/>
      <c r="L62" s="177"/>
      <c r="M62" s="177"/>
      <c r="N62" s="177"/>
      <c r="O62" s="177"/>
    </row>
    <row r="63" spans="1:15" ht="33.75" customHeight="1" hidden="1">
      <c r="A63" s="140" t="s">
        <v>246</v>
      </c>
      <c r="B63" s="141">
        <v>92219</v>
      </c>
      <c r="C63" s="141" t="s">
        <v>243</v>
      </c>
      <c r="D63" s="103" t="s">
        <v>242</v>
      </c>
      <c r="E63" s="142" t="s">
        <v>126</v>
      </c>
      <c r="F63" s="143">
        <f>'MEMÓRIA CÁLCULO 2023'!D51</f>
        <v>21</v>
      </c>
      <c r="G63" s="144">
        <v>181.71</v>
      </c>
      <c r="H63" s="156">
        <f t="shared" si="2"/>
        <v>227.79165600000002</v>
      </c>
      <c r="I63" s="145">
        <f t="shared" si="3"/>
        <v>4783.624776000001</v>
      </c>
      <c r="J63" s="177"/>
      <c r="K63" s="177"/>
      <c r="L63" s="177"/>
      <c r="M63" s="177"/>
      <c r="N63" s="177"/>
      <c r="O63" s="177"/>
    </row>
    <row r="64" spans="1:15" ht="33.75" customHeight="1" hidden="1">
      <c r="A64" s="140" t="s">
        <v>247</v>
      </c>
      <c r="B64" s="141">
        <v>92829</v>
      </c>
      <c r="C64" s="141" t="s">
        <v>243</v>
      </c>
      <c r="D64" s="103" t="s">
        <v>244</v>
      </c>
      <c r="E64" s="142" t="s">
        <v>126</v>
      </c>
      <c r="F64" s="143">
        <f>'MEMÓRIA CÁLCULO 2023'!D52</f>
        <v>52</v>
      </c>
      <c r="G64" s="144">
        <v>845.41</v>
      </c>
      <c r="H64" s="156">
        <f t="shared" si="2"/>
        <v>1059.805976</v>
      </c>
      <c r="I64" s="145">
        <f t="shared" si="3"/>
        <v>55109.910752</v>
      </c>
      <c r="J64" s="177"/>
      <c r="K64" s="177"/>
      <c r="L64" s="177"/>
      <c r="M64" s="177"/>
      <c r="N64" s="177"/>
      <c r="O64" s="177"/>
    </row>
    <row r="65" spans="1:15" ht="22.5" customHeight="1" hidden="1">
      <c r="A65" s="140" t="s">
        <v>248</v>
      </c>
      <c r="B65" s="141" t="s">
        <v>241</v>
      </c>
      <c r="C65" s="141" t="s">
        <v>156</v>
      </c>
      <c r="D65" s="103" t="s">
        <v>240</v>
      </c>
      <c r="E65" s="142" t="s">
        <v>112</v>
      </c>
      <c r="F65" s="143">
        <f>'MEMÓRIA CÁLCULO 2023'!D53</f>
        <v>132.65</v>
      </c>
      <c r="G65" s="144">
        <v>24.22</v>
      </c>
      <c r="H65" s="156">
        <f t="shared" si="2"/>
        <v>30.362192</v>
      </c>
      <c r="I65" s="145">
        <f t="shared" si="3"/>
        <v>4027.5447688000004</v>
      </c>
      <c r="J65" s="177"/>
      <c r="K65" s="177"/>
      <c r="L65" s="177"/>
      <c r="M65" s="177"/>
      <c r="N65" s="177"/>
      <c r="O65" s="177"/>
    </row>
    <row r="66" spans="1:15" ht="12.75" customHeight="1" hidden="1">
      <c r="A66" s="140" t="s">
        <v>263</v>
      </c>
      <c r="B66" s="141" t="s">
        <v>250</v>
      </c>
      <c r="C66" s="141" t="s">
        <v>156</v>
      </c>
      <c r="D66" s="38" t="s">
        <v>249</v>
      </c>
      <c r="E66" s="142" t="s">
        <v>253</v>
      </c>
      <c r="F66" s="143">
        <f>'MEMÓRIA CÁLCULO 2023'!D54</f>
        <v>2</v>
      </c>
      <c r="G66" s="144">
        <v>5587.47</v>
      </c>
      <c r="H66" s="156">
        <f t="shared" si="2"/>
        <v>7004.452392</v>
      </c>
      <c r="I66" s="145">
        <f t="shared" si="3"/>
        <v>14008.904784</v>
      </c>
      <c r="J66" s="177"/>
      <c r="K66" s="177"/>
      <c r="L66" s="177"/>
      <c r="M66" s="177"/>
      <c r="N66" s="177"/>
      <c r="O66" s="177"/>
    </row>
    <row r="67" spans="1:15" ht="12.75" customHeight="1" hidden="1">
      <c r="A67" s="140" t="s">
        <v>264</v>
      </c>
      <c r="B67" s="141" t="s">
        <v>271</v>
      </c>
      <c r="C67" s="141" t="s">
        <v>156</v>
      </c>
      <c r="D67" s="38" t="s">
        <v>270</v>
      </c>
      <c r="E67" s="142" t="s">
        <v>253</v>
      </c>
      <c r="F67" s="143">
        <f>'MEMÓRIA CÁLCULO 2023'!D55</f>
        <v>2</v>
      </c>
      <c r="G67" s="144">
        <v>6343.21</v>
      </c>
      <c r="H67" s="156">
        <f t="shared" si="2"/>
        <v>7951.848056000001</v>
      </c>
      <c r="I67" s="145">
        <f t="shared" si="3"/>
        <v>15903.696112000001</v>
      </c>
      <c r="J67" s="177"/>
      <c r="K67" s="177"/>
      <c r="L67" s="177"/>
      <c r="M67" s="177"/>
      <c r="N67" s="177"/>
      <c r="O67" s="177"/>
    </row>
    <row r="68" spans="1:15" ht="12.75" customHeight="1" hidden="1">
      <c r="A68" s="140" t="s">
        <v>265</v>
      </c>
      <c r="B68" s="141" t="s">
        <v>252</v>
      </c>
      <c r="C68" s="141" t="s">
        <v>156</v>
      </c>
      <c r="D68" s="38" t="s">
        <v>251</v>
      </c>
      <c r="E68" s="142" t="s">
        <v>113</v>
      </c>
      <c r="F68" s="143">
        <f>'MEMÓRIA CÁLCULO 2023'!D56</f>
        <v>56.99</v>
      </c>
      <c r="G68" s="144">
        <v>137.19</v>
      </c>
      <c r="H68" s="156">
        <f t="shared" si="2"/>
        <v>171.981384</v>
      </c>
      <c r="I68" s="145">
        <f t="shared" si="3"/>
        <v>9801.21907416</v>
      </c>
      <c r="J68" s="177"/>
      <c r="K68" s="177"/>
      <c r="L68" s="177"/>
      <c r="M68" s="177"/>
      <c r="N68" s="177"/>
      <c r="O68" s="177"/>
    </row>
    <row r="69" spans="1:15" ht="12.75" customHeight="1" hidden="1">
      <c r="A69" s="140" t="s">
        <v>266</v>
      </c>
      <c r="B69" s="141" t="s">
        <v>255</v>
      </c>
      <c r="C69" s="141" t="s">
        <v>156</v>
      </c>
      <c r="D69" s="38" t="s">
        <v>254</v>
      </c>
      <c r="E69" s="142" t="s">
        <v>256</v>
      </c>
      <c r="F69" s="143">
        <f>'MEMÓRIA CÁLCULO 2023'!D57</f>
        <v>265</v>
      </c>
      <c r="G69" s="144">
        <v>11.28</v>
      </c>
      <c r="H69" s="156">
        <f t="shared" si="2"/>
        <v>14.140608</v>
      </c>
      <c r="I69" s="145">
        <f t="shared" si="3"/>
        <v>3747.26112</v>
      </c>
      <c r="J69" s="177"/>
      <c r="K69" s="177"/>
      <c r="L69" s="177"/>
      <c r="M69" s="177"/>
      <c r="N69" s="177"/>
      <c r="O69" s="177"/>
    </row>
    <row r="70" spans="1:15" ht="12.75" customHeight="1" hidden="1">
      <c r="A70" s="140" t="s">
        <v>267</v>
      </c>
      <c r="B70" s="141" t="s">
        <v>258</v>
      </c>
      <c r="C70" s="141" t="s">
        <v>156</v>
      </c>
      <c r="D70" s="38" t="s">
        <v>257</v>
      </c>
      <c r="E70" s="142" t="s">
        <v>113</v>
      </c>
      <c r="F70" s="143">
        <f>'MEMÓRIA CÁLCULO 2023'!D58</f>
        <v>28.55</v>
      </c>
      <c r="G70" s="144">
        <v>200.71</v>
      </c>
      <c r="H70" s="156">
        <f t="shared" si="2"/>
        <v>251.61005600000001</v>
      </c>
      <c r="I70" s="145">
        <f t="shared" si="3"/>
        <v>7183.467098800001</v>
      </c>
      <c r="J70" s="177"/>
      <c r="K70" s="177"/>
      <c r="L70" s="177"/>
      <c r="M70" s="177"/>
      <c r="N70" s="177"/>
      <c r="O70" s="177"/>
    </row>
    <row r="71" spans="1:15" ht="12.75" customHeight="1" hidden="1">
      <c r="A71" s="140" t="s">
        <v>268</v>
      </c>
      <c r="B71" s="141" t="s">
        <v>260</v>
      </c>
      <c r="C71" s="141" t="s">
        <v>156</v>
      </c>
      <c r="D71" s="38" t="s">
        <v>259</v>
      </c>
      <c r="E71" s="142" t="s">
        <v>112</v>
      </c>
      <c r="F71" s="143">
        <f>'MEMÓRIA CÁLCULO 2023'!D59</f>
        <v>7.55</v>
      </c>
      <c r="G71" s="144">
        <v>578.82</v>
      </c>
      <c r="H71" s="156">
        <f t="shared" si="2"/>
        <v>725.6087520000001</v>
      </c>
      <c r="I71" s="145">
        <f t="shared" si="3"/>
        <v>5478.3460776</v>
      </c>
      <c r="J71" s="177"/>
      <c r="K71" s="177"/>
      <c r="L71" s="177"/>
      <c r="M71" s="177"/>
      <c r="N71" s="177"/>
      <c r="O71" s="177"/>
    </row>
    <row r="72" spans="1:15" ht="12.75" customHeight="1" hidden="1">
      <c r="A72" s="140" t="s">
        <v>272</v>
      </c>
      <c r="B72" s="141" t="s">
        <v>262</v>
      </c>
      <c r="C72" s="141" t="s">
        <v>156</v>
      </c>
      <c r="D72" s="38" t="s">
        <v>261</v>
      </c>
      <c r="E72" s="142" t="s">
        <v>256</v>
      </c>
      <c r="F72" s="143">
        <f>'MEMÓRIA CÁLCULO 2023'!D60</f>
        <v>189</v>
      </c>
      <c r="G72" s="144">
        <v>14.41</v>
      </c>
      <c r="H72" s="156">
        <f t="shared" si="2"/>
        <v>18.064376</v>
      </c>
      <c r="I72" s="145">
        <f t="shared" si="3"/>
        <v>3414.1670639999998</v>
      </c>
      <c r="J72" s="177"/>
      <c r="K72" s="177"/>
      <c r="L72" s="177"/>
      <c r="M72" s="177"/>
      <c r="N72" s="177"/>
      <c r="O72" s="177"/>
    </row>
    <row r="73" spans="1:15" ht="12.75" customHeight="1" hidden="1">
      <c r="A73" s="159"/>
      <c r="B73" s="160" t="s">
        <v>210</v>
      </c>
      <c r="C73" s="160"/>
      <c r="D73" s="160"/>
      <c r="E73" s="160"/>
      <c r="F73" s="160"/>
      <c r="G73" s="160"/>
      <c r="H73" s="147"/>
      <c r="I73" s="155">
        <f>SUM(I62:I72)</f>
        <v>128758.10543936</v>
      </c>
      <c r="J73" s="177"/>
      <c r="K73" s="177"/>
      <c r="L73" s="177"/>
      <c r="M73" s="177"/>
      <c r="N73" s="177"/>
      <c r="O73" s="177"/>
    </row>
    <row r="74" spans="1:15" ht="25.5" customHeight="1">
      <c r="A74" s="157">
        <v>10</v>
      </c>
      <c r="B74" s="165"/>
      <c r="C74" s="165"/>
      <c r="D74" s="166" t="s">
        <v>273</v>
      </c>
      <c r="E74" s="166"/>
      <c r="F74" s="166"/>
      <c r="G74" s="166"/>
      <c r="H74" s="105"/>
      <c r="I74" s="167">
        <f>'PLANILHA 2023'!I84</f>
        <v>118013.38694627275</v>
      </c>
      <c r="J74" s="177"/>
      <c r="K74" s="177"/>
      <c r="L74" s="177"/>
      <c r="M74" s="177"/>
      <c r="N74" s="178">
        <f>I74/2</f>
        <v>59006.69347313637</v>
      </c>
      <c r="O74" s="178">
        <f>I74/2</f>
        <v>59006.69347313637</v>
      </c>
    </row>
    <row r="75" spans="1:15" ht="22.5" customHeight="1" hidden="1">
      <c r="A75" s="140" t="s">
        <v>279</v>
      </c>
      <c r="B75" s="141" t="s">
        <v>289</v>
      </c>
      <c r="C75" s="141" t="s">
        <v>156</v>
      </c>
      <c r="D75" s="103" t="s">
        <v>288</v>
      </c>
      <c r="E75" s="142" t="s">
        <v>113</v>
      </c>
      <c r="F75" s="143">
        <f>'MEMÓRIA CÁLCULO 2023'!D62</f>
        <v>459.16</v>
      </c>
      <c r="G75" s="144">
        <v>24.64</v>
      </c>
      <c r="H75" s="156">
        <f aca="true" t="shared" si="4" ref="H75:H83">G75*(1+$B$7)</f>
        <v>30.888704</v>
      </c>
      <c r="I75" s="145">
        <f t="shared" si="3"/>
        <v>14182.85732864</v>
      </c>
      <c r="J75" s="177"/>
      <c r="K75" s="177"/>
      <c r="L75" s="177"/>
      <c r="M75" s="177"/>
      <c r="N75" s="177"/>
      <c r="O75" s="177"/>
    </row>
    <row r="76" spans="1:15" ht="12.75" customHeight="1" hidden="1">
      <c r="A76" s="140" t="s">
        <v>280</v>
      </c>
      <c r="B76" s="141" t="s">
        <v>291</v>
      </c>
      <c r="C76" s="141" t="s">
        <v>156</v>
      </c>
      <c r="D76" s="38" t="s">
        <v>290</v>
      </c>
      <c r="E76" s="142" t="s">
        <v>112</v>
      </c>
      <c r="F76" s="143">
        <f>'MEMÓRIA CÁLCULO 2023'!D63</f>
        <v>91.83200000000001</v>
      </c>
      <c r="G76" s="144">
        <v>240.49</v>
      </c>
      <c r="H76" s="156">
        <f t="shared" si="4"/>
        <v>301.478264</v>
      </c>
      <c r="I76" s="145">
        <f t="shared" si="3"/>
        <v>27685.351939648004</v>
      </c>
      <c r="J76" s="177"/>
      <c r="K76" s="177"/>
      <c r="L76" s="177"/>
      <c r="M76" s="177"/>
      <c r="N76" s="177"/>
      <c r="O76" s="177"/>
    </row>
    <row r="77" spans="1:15" ht="12.75" customHeight="1" hidden="1">
      <c r="A77" s="140" t="s">
        <v>281</v>
      </c>
      <c r="B77" s="141" t="s">
        <v>25</v>
      </c>
      <c r="C77" s="141" t="s">
        <v>202</v>
      </c>
      <c r="D77" s="38" t="s">
        <v>111</v>
      </c>
      <c r="E77" s="142" t="s">
        <v>113</v>
      </c>
      <c r="F77" s="143">
        <f>'MEMÓRIA CÁLCULO 2023'!D64</f>
        <v>459.16</v>
      </c>
      <c r="G77" s="144">
        <f>5.11/1.35</f>
        <v>3.785185185185185</v>
      </c>
      <c r="H77" s="156">
        <f t="shared" si="4"/>
        <v>4.745108148148148</v>
      </c>
      <c r="I77" s="145">
        <f t="shared" si="3"/>
        <v>2178.763857303704</v>
      </c>
      <c r="J77" s="177"/>
      <c r="K77" s="177"/>
      <c r="L77" s="177"/>
      <c r="M77" s="177"/>
      <c r="N77" s="177"/>
      <c r="O77" s="177"/>
    </row>
    <row r="78" spans="1:15" ht="12.75" customHeight="1" hidden="1">
      <c r="A78" s="140" t="s">
        <v>282</v>
      </c>
      <c r="B78" s="141" t="s">
        <v>339</v>
      </c>
      <c r="C78" s="141" t="s">
        <v>202</v>
      </c>
      <c r="D78" s="38" t="s">
        <v>338</v>
      </c>
      <c r="E78" s="142" t="s">
        <v>113</v>
      </c>
      <c r="F78" s="143">
        <f>'MEMÓRIA CÁLCULO 2023'!D65</f>
        <v>459.16</v>
      </c>
      <c r="G78" s="144">
        <f>13.16/1.35</f>
        <v>9.748148148148148</v>
      </c>
      <c r="H78" s="156">
        <f t="shared" si="4"/>
        <v>12.22027851851852</v>
      </c>
      <c r="I78" s="145">
        <f t="shared" si="3"/>
        <v>5611.063084562964</v>
      </c>
      <c r="J78" s="177"/>
      <c r="K78" s="177"/>
      <c r="L78" s="177"/>
      <c r="M78" s="177"/>
      <c r="N78" s="177"/>
      <c r="O78" s="177"/>
    </row>
    <row r="79" spans="1:15" ht="12.75" customHeight="1" hidden="1">
      <c r="A79" s="140" t="s">
        <v>283</v>
      </c>
      <c r="B79" s="141" t="s">
        <v>341</v>
      </c>
      <c r="C79" s="141" t="s">
        <v>156</v>
      </c>
      <c r="D79" s="38" t="s">
        <v>340</v>
      </c>
      <c r="E79" s="142" t="s">
        <v>112</v>
      </c>
      <c r="F79" s="143">
        <f>'MEMÓRIA CÁLCULO 2023'!D66</f>
        <v>22.958000000000002</v>
      </c>
      <c r="G79" s="144">
        <f>1443.33/1.35</f>
        <v>1069.1333333333332</v>
      </c>
      <c r="H79" s="156">
        <f t="shared" si="4"/>
        <v>1340.2655466666665</v>
      </c>
      <c r="I79" s="145">
        <f t="shared" si="3"/>
        <v>30769.816420373332</v>
      </c>
      <c r="J79" s="177"/>
      <c r="K79" s="177"/>
      <c r="L79" s="177"/>
      <c r="M79" s="177"/>
      <c r="N79" s="177"/>
      <c r="O79" s="177"/>
    </row>
    <row r="80" spans="1:15" ht="12.75" customHeight="1" hidden="1">
      <c r="A80" s="140" t="s">
        <v>284</v>
      </c>
      <c r="B80" s="141" t="s">
        <v>24</v>
      </c>
      <c r="C80" s="141" t="s">
        <v>202</v>
      </c>
      <c r="D80" s="38" t="s">
        <v>110</v>
      </c>
      <c r="E80" s="142" t="s">
        <v>112</v>
      </c>
      <c r="F80" s="143">
        <f>'MEMÓRIA CÁLCULO 2023'!D67</f>
        <v>13.7748</v>
      </c>
      <c r="G80" s="144">
        <f>1806.46/1.35</f>
        <v>1338.1185185185184</v>
      </c>
      <c r="H80" s="156">
        <f t="shared" si="4"/>
        <v>1677.4653748148148</v>
      </c>
      <c r="I80" s="145">
        <f t="shared" si="3"/>
        <v>23106.750044999113</v>
      </c>
      <c r="J80" s="177"/>
      <c r="K80" s="177"/>
      <c r="L80" s="177"/>
      <c r="M80" s="177"/>
      <c r="N80" s="177"/>
      <c r="O80" s="177"/>
    </row>
    <row r="81" spans="1:15" ht="22.5" customHeight="1" hidden="1">
      <c r="A81" s="140" t="s">
        <v>285</v>
      </c>
      <c r="B81" s="141" t="s">
        <v>315</v>
      </c>
      <c r="C81" s="141" t="s">
        <v>156</v>
      </c>
      <c r="D81" s="103" t="s">
        <v>314</v>
      </c>
      <c r="E81" s="142" t="s">
        <v>112</v>
      </c>
      <c r="F81" s="143">
        <f>'MEMÓRIA CÁLCULO 2023'!D68</f>
        <v>5.356000000000001</v>
      </c>
      <c r="G81" s="144">
        <v>545.61</v>
      </c>
      <c r="H81" s="156">
        <f t="shared" si="4"/>
        <v>683.9766960000001</v>
      </c>
      <c r="I81" s="145">
        <f t="shared" si="3"/>
        <v>3663.379183776001</v>
      </c>
      <c r="J81" s="177"/>
      <c r="K81" s="177"/>
      <c r="L81" s="177"/>
      <c r="M81" s="177"/>
      <c r="N81" s="177"/>
      <c r="O81" s="177"/>
    </row>
    <row r="82" spans="1:15" ht="22.5" customHeight="1" hidden="1">
      <c r="A82" s="140" t="s">
        <v>286</v>
      </c>
      <c r="B82" s="141" t="s">
        <v>317</v>
      </c>
      <c r="C82" s="141" t="s">
        <v>156</v>
      </c>
      <c r="D82" s="103" t="s">
        <v>316</v>
      </c>
      <c r="E82" s="142" t="s">
        <v>112</v>
      </c>
      <c r="F82" s="143">
        <f>'MEMÓRIA CÁLCULO 2023'!D69</f>
        <v>3.2136</v>
      </c>
      <c r="G82" s="144">
        <v>799.01</v>
      </c>
      <c r="H82" s="156">
        <f t="shared" si="4"/>
        <v>1001.6389360000001</v>
      </c>
      <c r="I82" s="145">
        <f t="shared" si="3"/>
        <v>3218.8668847296003</v>
      </c>
      <c r="J82" s="177"/>
      <c r="K82" s="177"/>
      <c r="L82" s="177"/>
      <c r="M82" s="177"/>
      <c r="N82" s="177"/>
      <c r="O82" s="177"/>
    </row>
    <row r="83" spans="1:15" ht="12.75" customHeight="1" hidden="1">
      <c r="A83" s="140" t="s">
        <v>287</v>
      </c>
      <c r="B83" s="141" t="s">
        <v>319</v>
      </c>
      <c r="C83" s="141" t="s">
        <v>156</v>
      </c>
      <c r="D83" s="103" t="s">
        <v>318</v>
      </c>
      <c r="E83" s="142" t="s">
        <v>126</v>
      </c>
      <c r="F83" s="143">
        <f>'MEMÓRIA CÁLCULO 2023'!D70</f>
        <v>107.12</v>
      </c>
      <c r="G83" s="144">
        <v>56.57</v>
      </c>
      <c r="H83" s="156">
        <f t="shared" si="4"/>
        <v>70.916152</v>
      </c>
      <c r="I83" s="145">
        <f t="shared" si="3"/>
        <v>7596.53820224</v>
      </c>
      <c r="J83" s="177"/>
      <c r="K83" s="177"/>
      <c r="L83" s="177"/>
      <c r="M83" s="177"/>
      <c r="N83" s="177"/>
      <c r="O83" s="177"/>
    </row>
    <row r="84" spans="1:15" ht="13.5" customHeight="1" hidden="1">
      <c r="A84" s="159"/>
      <c r="B84" s="160" t="s">
        <v>278</v>
      </c>
      <c r="C84" s="160"/>
      <c r="D84" s="160"/>
      <c r="E84" s="160"/>
      <c r="F84" s="160"/>
      <c r="G84" s="160"/>
      <c r="H84" s="147"/>
      <c r="I84" s="155">
        <f>SUM(I75:I83)</f>
        <v>118013.38694627275</v>
      </c>
      <c r="J84" s="177"/>
      <c r="K84" s="177"/>
      <c r="L84" s="177"/>
      <c r="M84" s="177"/>
      <c r="N84" s="177"/>
      <c r="O84" s="177"/>
    </row>
    <row r="85" spans="1:15" ht="26.25" customHeight="1">
      <c r="A85" s="157">
        <v>11</v>
      </c>
      <c r="B85" s="165"/>
      <c r="C85" s="165"/>
      <c r="D85" s="166" t="s">
        <v>274</v>
      </c>
      <c r="E85" s="166"/>
      <c r="F85" s="166"/>
      <c r="G85" s="166"/>
      <c r="H85" s="105"/>
      <c r="I85" s="167">
        <f>'PLANILHA 2023'!I90</f>
        <v>50084.62975472001</v>
      </c>
      <c r="J85" s="177"/>
      <c r="K85" s="177"/>
      <c r="L85" s="177"/>
      <c r="M85" s="177"/>
      <c r="N85" s="177"/>
      <c r="O85" s="178">
        <f>I85</f>
        <v>50084.62975472001</v>
      </c>
    </row>
    <row r="86" spans="1:15" ht="12.75" customHeight="1" hidden="1">
      <c r="A86" s="140" t="s">
        <v>308</v>
      </c>
      <c r="B86" s="141" t="s">
        <v>301</v>
      </c>
      <c r="C86" s="141" t="s">
        <v>156</v>
      </c>
      <c r="D86" s="85" t="s">
        <v>300</v>
      </c>
      <c r="E86" s="142" t="s">
        <v>113</v>
      </c>
      <c r="F86" s="143">
        <f>'MEMÓRIA CÁLCULO 2023'!D72</f>
        <v>16.2</v>
      </c>
      <c r="G86" s="144">
        <v>40.72</v>
      </c>
      <c r="H86" s="156">
        <f>G86*(1+$B$7)</f>
        <v>51.046592000000004</v>
      </c>
      <c r="I86" s="145">
        <f>H86*F86</f>
        <v>826.9547904</v>
      </c>
      <c r="J86" s="177"/>
      <c r="K86" s="177"/>
      <c r="L86" s="177"/>
      <c r="M86" s="177"/>
      <c r="N86" s="177"/>
      <c r="O86" s="177"/>
    </row>
    <row r="87" spans="1:15" ht="12.75" customHeight="1" hidden="1">
      <c r="A87" s="140" t="s">
        <v>309</v>
      </c>
      <c r="B87" s="141" t="s">
        <v>303</v>
      </c>
      <c r="C87" s="141" t="s">
        <v>156</v>
      </c>
      <c r="D87" s="38" t="s">
        <v>302</v>
      </c>
      <c r="E87" s="142" t="s">
        <v>253</v>
      </c>
      <c r="F87" s="143">
        <f>'MEMÓRIA CÁLCULO 2023'!D73</f>
        <v>406</v>
      </c>
      <c r="G87" s="144">
        <v>82.43</v>
      </c>
      <c r="H87" s="156">
        <f>G87*(1+$B$7)</f>
        <v>103.33424800000002</v>
      </c>
      <c r="I87" s="145">
        <f>H87*F87</f>
        <v>41953.704688000005</v>
      </c>
      <c r="J87" s="177"/>
      <c r="K87" s="177"/>
      <c r="L87" s="177"/>
      <c r="M87" s="177"/>
      <c r="N87" s="177"/>
      <c r="O87" s="177"/>
    </row>
    <row r="88" spans="1:15" ht="22.5" customHeight="1" hidden="1">
      <c r="A88" s="140" t="s">
        <v>310</v>
      </c>
      <c r="B88" s="141" t="s">
        <v>305</v>
      </c>
      <c r="C88" s="141" t="s">
        <v>156</v>
      </c>
      <c r="D88" s="103" t="s">
        <v>304</v>
      </c>
      <c r="E88" s="142" t="s">
        <v>113</v>
      </c>
      <c r="F88" s="143">
        <f>'MEMÓRIA CÁLCULO 2023'!D74</f>
        <v>2.66</v>
      </c>
      <c r="G88" s="144">
        <v>1521.07</v>
      </c>
      <c r="H88" s="156">
        <f>G88*(1+$B$7)</f>
        <v>1906.813352</v>
      </c>
      <c r="I88" s="145">
        <f>H88*F88</f>
        <v>5072.12351632</v>
      </c>
      <c r="J88" s="177"/>
      <c r="K88" s="177"/>
      <c r="L88" s="177"/>
      <c r="M88" s="177"/>
      <c r="N88" s="177"/>
      <c r="O88" s="177"/>
    </row>
    <row r="89" spans="1:15" ht="12.75" customHeight="1" hidden="1">
      <c r="A89" s="140" t="s">
        <v>311</v>
      </c>
      <c r="B89" s="141" t="s">
        <v>307</v>
      </c>
      <c r="C89" s="141" t="s">
        <v>156</v>
      </c>
      <c r="D89" s="38" t="s">
        <v>306</v>
      </c>
      <c r="E89" s="142" t="s">
        <v>256</v>
      </c>
      <c r="F89" s="143">
        <f>'MEMÓRIA CÁLCULO 2023'!D75</f>
        <v>65</v>
      </c>
      <c r="G89" s="144">
        <v>27.39</v>
      </c>
      <c r="H89" s="156">
        <f>G89*(1+$B$7)</f>
        <v>34.336104</v>
      </c>
      <c r="I89" s="145">
        <f>H89*F89</f>
        <v>2231.84676</v>
      </c>
      <c r="J89" s="177"/>
      <c r="K89" s="177"/>
      <c r="L89" s="177"/>
      <c r="M89" s="177"/>
      <c r="N89" s="177"/>
      <c r="O89" s="177"/>
    </row>
    <row r="90" spans="1:15" ht="12.75" customHeight="1" hidden="1">
      <c r="A90" s="159"/>
      <c r="B90" s="160" t="s">
        <v>277</v>
      </c>
      <c r="C90" s="160"/>
      <c r="D90" s="160"/>
      <c r="E90" s="160"/>
      <c r="F90" s="160"/>
      <c r="G90" s="160"/>
      <c r="H90" s="147"/>
      <c r="I90" s="155">
        <f>SUM(I86:I89)</f>
        <v>50084.62975472001</v>
      </c>
      <c r="J90" s="177"/>
      <c r="K90" s="177"/>
      <c r="L90" s="177"/>
      <c r="M90" s="177"/>
      <c r="N90" s="177"/>
      <c r="O90" s="177"/>
    </row>
    <row r="91" spans="1:15" ht="30" customHeight="1">
      <c r="A91" s="157">
        <v>12</v>
      </c>
      <c r="B91" s="165"/>
      <c r="C91" s="165"/>
      <c r="D91" s="166" t="s">
        <v>275</v>
      </c>
      <c r="E91" s="166"/>
      <c r="F91" s="166"/>
      <c r="G91" s="166"/>
      <c r="H91" s="105"/>
      <c r="I91" s="167">
        <f>'PLANILHA 2023'!I93</f>
        <v>10020.142011600003</v>
      </c>
      <c r="J91" s="177"/>
      <c r="K91" s="177"/>
      <c r="L91" s="177"/>
      <c r="M91" s="177"/>
      <c r="N91" s="177"/>
      <c r="O91" s="178">
        <f>I91</f>
        <v>10020.142011600003</v>
      </c>
    </row>
    <row r="92" spans="1:9" ht="12.75" hidden="1">
      <c r="A92" s="140" t="s">
        <v>325</v>
      </c>
      <c r="B92" s="141" t="s">
        <v>324</v>
      </c>
      <c r="C92" s="141" t="s">
        <v>156</v>
      </c>
      <c r="D92" s="38" t="s">
        <v>323</v>
      </c>
      <c r="E92" s="142" t="s">
        <v>112</v>
      </c>
      <c r="F92" s="143">
        <f>'MEMÓRIA CÁLCULO 2023'!D77</f>
        <v>8.610000000000001</v>
      </c>
      <c r="G92" s="144">
        <v>928.35</v>
      </c>
      <c r="H92" s="144">
        <f>G92*(1+$B$7)</f>
        <v>1163.7795600000002</v>
      </c>
      <c r="I92" s="145">
        <f>H92*F92</f>
        <v>10020.142011600003</v>
      </c>
    </row>
    <row r="93" spans="1:9" ht="12.75" hidden="1">
      <c r="A93" s="168"/>
      <c r="B93" s="196" t="s">
        <v>276</v>
      </c>
      <c r="C93" s="196"/>
      <c r="D93" s="196"/>
      <c r="E93" s="196"/>
      <c r="F93" s="196"/>
      <c r="G93" s="196"/>
      <c r="H93" s="164"/>
      <c r="I93" s="169">
        <f>SUM(I92:I92)</f>
        <v>10020.142011600003</v>
      </c>
    </row>
    <row r="94" spans="1:15" ht="26.25" customHeight="1">
      <c r="A94" s="157">
        <v>13</v>
      </c>
      <c r="B94" s="157"/>
      <c r="C94" s="157"/>
      <c r="D94" s="191" t="s">
        <v>367</v>
      </c>
      <c r="E94" s="157"/>
      <c r="F94" s="157"/>
      <c r="G94" s="157"/>
      <c r="H94" s="190"/>
      <c r="I94" s="192">
        <f>'PLANILHA 2023'!I99</f>
        <v>52140.132352</v>
      </c>
      <c r="J94" s="53"/>
      <c r="K94" s="193">
        <f>I94/2</f>
        <v>26070.066176</v>
      </c>
      <c r="L94" s="193">
        <f>I94/2</f>
        <v>26070.066176</v>
      </c>
      <c r="M94" s="53"/>
      <c r="N94" s="53"/>
      <c r="O94" s="53"/>
    </row>
    <row r="95" spans="1:15" ht="12.75">
      <c r="A95" s="179"/>
      <c r="B95" s="179"/>
      <c r="C95" s="179"/>
      <c r="D95" s="176" t="s">
        <v>359</v>
      </c>
      <c r="E95" s="197" t="s">
        <v>142</v>
      </c>
      <c r="F95" s="197"/>
      <c r="G95" s="197"/>
      <c r="H95" s="180"/>
      <c r="I95" s="175">
        <f>I91+I85+I74+I61+I57+I54+I37+I33+I29+I19+I15+I10+I94</f>
        <v>1937925.683789491</v>
      </c>
      <c r="J95" s="181">
        <f aca="true" t="shared" si="5" ref="J95:O95">SUM(J10:J91)</f>
        <v>185648.1262463996</v>
      </c>
      <c r="K95" s="181">
        <f>SUM(K10:K94)</f>
        <v>443629.8462995473</v>
      </c>
      <c r="L95" s="181">
        <f>SUM(L10:L94)</f>
        <v>323783.30941314774</v>
      </c>
      <c r="M95" s="181">
        <f t="shared" si="5"/>
        <v>326630.73545026773</v>
      </c>
      <c r="N95" s="181">
        <f t="shared" si="5"/>
        <v>392957.4082567374</v>
      </c>
      <c r="O95" s="181">
        <f t="shared" si="5"/>
        <v>265276.25812339125</v>
      </c>
    </row>
    <row r="97" spans="4:15" ht="12.75">
      <c r="D97" s="198"/>
      <c r="E97" s="198"/>
      <c r="F97" s="198"/>
      <c r="G97" s="198"/>
      <c r="H97" s="198"/>
      <c r="I97" s="198"/>
      <c r="J97" s="198" t="s">
        <v>380</v>
      </c>
      <c r="K97" s="198"/>
      <c r="L97" s="198"/>
      <c r="M97" s="198"/>
      <c r="N97" s="198"/>
      <c r="O97" s="198"/>
    </row>
    <row r="98" spans="5:15" ht="12.75">
      <c r="E98" s="201"/>
      <c r="F98" s="194"/>
      <c r="G98" s="194"/>
      <c r="H98" s="194"/>
      <c r="I98" s="194"/>
      <c r="J98" s="3"/>
      <c r="K98" s="194"/>
      <c r="L98" s="194"/>
      <c r="M98" s="194"/>
      <c r="N98" s="194"/>
      <c r="O98" s="194"/>
    </row>
    <row r="99" spans="4:15" ht="12.75">
      <c r="D99" s="200"/>
      <c r="E99" s="200"/>
      <c r="F99" s="200"/>
      <c r="G99" s="200"/>
      <c r="H99" s="200"/>
      <c r="I99" s="200"/>
      <c r="J99" s="200" t="s">
        <v>354</v>
      </c>
      <c r="K99" s="200"/>
      <c r="L99" s="200"/>
      <c r="M99" s="200"/>
      <c r="N99" s="200"/>
      <c r="O99" s="200"/>
    </row>
    <row r="100" spans="4:15" ht="12.75">
      <c r="D100" s="198"/>
      <c r="E100" s="198"/>
      <c r="F100" s="198"/>
      <c r="G100" s="198"/>
      <c r="H100" s="198"/>
      <c r="I100" s="198"/>
      <c r="J100" s="198" t="s">
        <v>355</v>
      </c>
      <c r="K100" s="198"/>
      <c r="L100" s="198"/>
      <c r="M100" s="198"/>
      <c r="N100" s="198"/>
      <c r="O100" s="198"/>
    </row>
    <row r="101" spans="4:15" ht="12.75">
      <c r="D101" s="198"/>
      <c r="E101" s="198"/>
      <c r="F101" s="198"/>
      <c r="G101" s="198"/>
      <c r="H101" s="198"/>
      <c r="I101" s="198"/>
      <c r="J101" s="198" t="s">
        <v>356</v>
      </c>
      <c r="K101" s="198"/>
      <c r="L101" s="198"/>
      <c r="M101" s="198"/>
      <c r="N101" s="198"/>
      <c r="O101" s="198"/>
    </row>
    <row r="102" spans="4:15" ht="12.75">
      <c r="D102" s="198"/>
      <c r="E102" s="198"/>
      <c r="F102" s="198"/>
      <c r="G102" s="198"/>
      <c r="H102" s="198"/>
      <c r="I102" s="198"/>
      <c r="J102" s="198" t="s">
        <v>357</v>
      </c>
      <c r="K102" s="198"/>
      <c r="L102" s="198"/>
      <c r="M102" s="198"/>
      <c r="N102" s="198"/>
      <c r="O102" s="198"/>
    </row>
  </sheetData>
  <sheetProtection/>
  <mergeCells count="18">
    <mergeCell ref="K98:O98"/>
    <mergeCell ref="J99:O99"/>
    <mergeCell ref="E98:I98"/>
    <mergeCell ref="D99:I99"/>
    <mergeCell ref="D100:I100"/>
    <mergeCell ref="D101:I101"/>
    <mergeCell ref="J100:O100"/>
    <mergeCell ref="J101:O101"/>
    <mergeCell ref="A1:I1"/>
    <mergeCell ref="B14:G14"/>
    <mergeCell ref="B93:G93"/>
    <mergeCell ref="E95:G95"/>
    <mergeCell ref="D97:I97"/>
    <mergeCell ref="J102:O102"/>
    <mergeCell ref="A2:O2"/>
    <mergeCell ref="A3:O3"/>
    <mergeCell ref="D102:I102"/>
    <mergeCell ref="J97:O97"/>
  </mergeCells>
  <conditionalFormatting sqref="D30:D31">
    <cfRule type="expression" priority="17" dxfId="0" stopIfTrue="1">
      <formula>ISNA(D30)</formula>
    </cfRule>
  </conditionalFormatting>
  <conditionalFormatting sqref="E30:E31">
    <cfRule type="expression" priority="16" dxfId="0" stopIfTrue="1">
      <formula>ISNA(E30)</formula>
    </cfRule>
  </conditionalFormatting>
  <conditionalFormatting sqref="G30:G31">
    <cfRule type="expression" priority="15" dxfId="0" stopIfTrue="1">
      <formula>ISNA(G30)</formula>
    </cfRule>
  </conditionalFormatting>
  <conditionalFormatting sqref="D34:D35">
    <cfRule type="expression" priority="14" dxfId="0" stopIfTrue="1">
      <formula>ISNA(D34)</formula>
    </cfRule>
  </conditionalFormatting>
  <conditionalFormatting sqref="G34:G35 E34:E35">
    <cfRule type="expression" priority="13" dxfId="0" stopIfTrue="1">
      <formula>ISNA(E34)</formula>
    </cfRule>
  </conditionalFormatting>
  <conditionalFormatting sqref="D38:E52 G38:G52">
    <cfRule type="expression" priority="12" dxfId="0" stopIfTrue="1">
      <formula>ISNA(D38)</formula>
    </cfRule>
  </conditionalFormatting>
  <conditionalFormatting sqref="G55 D55:E55">
    <cfRule type="expression" priority="11" dxfId="0" stopIfTrue="1">
      <formula>ISNA(D55)</formula>
    </cfRule>
  </conditionalFormatting>
  <conditionalFormatting sqref="G58:G59 D58:E59">
    <cfRule type="expression" priority="10" dxfId="0" stopIfTrue="1">
      <formula>ISNA(D58)</formula>
    </cfRule>
  </conditionalFormatting>
  <conditionalFormatting sqref="G62:G72 D62:E72 D75:E76 G75:G76 D78:E79 G78:G79 D81:E83 G81:G83">
    <cfRule type="expression" priority="9" dxfId="0" stopIfTrue="1">
      <formula>ISNA(D62)</formula>
    </cfRule>
  </conditionalFormatting>
  <conditionalFormatting sqref="D86:E89 G86:G89">
    <cfRule type="expression" priority="8" dxfId="0" stopIfTrue="1">
      <formula>ISNA(D86)</formula>
    </cfRule>
  </conditionalFormatting>
  <conditionalFormatting sqref="D92:E92 G92">
    <cfRule type="expression" priority="7" dxfId="0" stopIfTrue="1">
      <formula>ISNA(D92)</formula>
    </cfRule>
  </conditionalFormatting>
  <conditionalFormatting sqref="D77">
    <cfRule type="expression" priority="6" dxfId="0" stopIfTrue="1">
      <formula>ISNA(D77)</formula>
    </cfRule>
  </conditionalFormatting>
  <conditionalFormatting sqref="E77">
    <cfRule type="expression" priority="5" dxfId="0" stopIfTrue="1">
      <formula>ISNA(E77)</formula>
    </cfRule>
  </conditionalFormatting>
  <conditionalFormatting sqref="G77">
    <cfRule type="expression" priority="4" dxfId="0" stopIfTrue="1">
      <formula>ISNA(G77)</formula>
    </cfRule>
  </conditionalFormatting>
  <conditionalFormatting sqref="D80">
    <cfRule type="expression" priority="3" dxfId="0" stopIfTrue="1">
      <formula>ISNA(D80)</formula>
    </cfRule>
  </conditionalFormatting>
  <conditionalFormatting sqref="E80">
    <cfRule type="expression" priority="2" dxfId="0" stopIfTrue="1">
      <formula>ISNA(E80)</formula>
    </cfRule>
  </conditionalFormatting>
  <conditionalFormatting sqref="G80">
    <cfRule type="expression" priority="1" dxfId="0" stopIfTrue="1">
      <formula>ISNA(G80)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">
    <tabColor indexed="13"/>
    <pageSetUpPr fitToPage="1"/>
  </sheetPr>
  <dimension ref="A1:E1990"/>
  <sheetViews>
    <sheetView showGridLines="0" showRowColHeaders="0" view="pageBreakPreview" zoomScale="130" zoomScaleNormal="130" zoomScaleSheetLayoutView="130" zoomScalePageLayoutView="0" workbookViewId="0" topLeftCell="A1">
      <pane xSplit="1" ySplit="4" topLeftCell="B14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B5" sqref="B5"/>
    </sheetView>
  </sheetViews>
  <sheetFormatPr defaultColWidth="9.140625" defaultRowHeight="12.75"/>
  <cols>
    <col min="1" max="1" width="19.140625" style="0" customWidth="1"/>
    <col min="2" max="2" width="85.57421875" style="0" customWidth="1"/>
    <col min="3" max="3" width="12.421875" style="0" customWidth="1"/>
    <col min="4" max="4" width="17.57421875" style="0" customWidth="1"/>
  </cols>
  <sheetData>
    <row r="1" spans="1:5" ht="24.75" customHeight="1" thickBot="1">
      <c r="A1" s="4"/>
      <c r="B1" s="4"/>
      <c r="C1" s="5" t="s">
        <v>3</v>
      </c>
      <c r="D1" s="23" t="e">
        <f>+RIGHT(#REF!,E1-26)</f>
        <v>#REF!</v>
      </c>
      <c r="E1" s="24" t="e">
        <f>+LEN(#REF!)</f>
        <v>#REF!</v>
      </c>
    </row>
    <row r="2" spans="1:4" ht="34.5" customHeight="1" thickTop="1">
      <c r="A2" s="6" t="s">
        <v>0</v>
      </c>
      <c r="B2" s="7" t="s">
        <v>4</v>
      </c>
      <c r="C2" s="8" t="s">
        <v>5</v>
      </c>
      <c r="D2" s="9" t="s">
        <v>6</v>
      </c>
    </row>
    <row r="3" spans="1:4" ht="13.5" thickBot="1">
      <c r="A3" s="202"/>
      <c r="B3" s="202"/>
      <c r="C3" s="202"/>
      <c r="D3" s="202"/>
    </row>
    <row r="4" spans="1:4" ht="14.25" thickBot="1" thickTop="1">
      <c r="A4" s="6" t="s">
        <v>0</v>
      </c>
      <c r="B4" s="10"/>
      <c r="C4" s="10"/>
      <c r="D4" s="10" t="s">
        <v>7</v>
      </c>
    </row>
    <row r="5" spans="1:4" ht="15" customHeight="1">
      <c r="A5" s="11">
        <f>+'[1]Plan1'!A10</f>
        <v>0</v>
      </c>
      <c r="B5" s="12">
        <f>+'[1]Plan1'!B10</f>
        <v>0</v>
      </c>
      <c r="C5" s="13">
        <f>+'[1]Plan1'!C10</f>
        <v>0</v>
      </c>
      <c r="D5" s="14">
        <f>+'[1]Plan1'!D10</f>
        <v>0</v>
      </c>
    </row>
    <row r="6" spans="1:4" ht="15" customHeight="1">
      <c r="A6" s="15" t="str">
        <f>+'[1]Plan1'!A11</f>
        <v>21.01.01</v>
      </c>
      <c r="B6" s="16" t="str">
        <f>+'[1]Plan1'!B11</f>
        <v>SONDAGEM A PERCUSSAO ATE 15M                                                   </v>
      </c>
      <c r="C6" s="17" t="str">
        <f>+'[1]Plan1'!C11</f>
        <v>m</v>
      </c>
      <c r="D6" s="18">
        <f>+'[1]Plan1'!D11</f>
        <v>120</v>
      </c>
    </row>
    <row r="7" spans="1:4" ht="15" customHeight="1">
      <c r="A7" s="19" t="str">
        <f>+'[1]Plan1'!A12</f>
        <v>21.01.02</v>
      </c>
      <c r="B7" s="20" t="str">
        <f>+'[1]Plan1'!B12</f>
        <v>SONDAGEM A PERC. ATE 15M LOC. ALAG.&lt;50CM                                       </v>
      </c>
      <c r="C7" s="21" t="str">
        <f>+'[1]Plan1'!C12</f>
        <v>m</v>
      </c>
      <c r="D7" s="22">
        <f>+'[1]Plan1'!D12</f>
        <v>180</v>
      </c>
    </row>
    <row r="8" spans="1:4" ht="15" customHeight="1">
      <c r="A8" s="15" t="str">
        <f>+'[1]Plan1'!A13</f>
        <v>21.01.03</v>
      </c>
      <c r="B8" s="16" t="str">
        <f>+'[1]Plan1'!B13</f>
        <v>SONDAGEM A  PERCUSSAO DE 15 A 30M                                              </v>
      </c>
      <c r="C8" s="17" t="str">
        <f>+'[1]Plan1'!C13</f>
        <v>m</v>
      </c>
      <c r="D8" s="18">
        <f>+'[1]Plan1'!D13</f>
        <v>143</v>
      </c>
    </row>
    <row r="9" spans="1:4" ht="15" customHeight="1">
      <c r="A9" s="19" t="str">
        <f>+'[1]Plan1'!A14</f>
        <v>21.01.04</v>
      </c>
      <c r="B9" s="20" t="str">
        <f>+'[1]Plan1'!B14</f>
        <v>SONDAGEM A PERC.15A30M LOC.ALAG.&lt;50CM                                          </v>
      </c>
      <c r="C9" s="21" t="str">
        <f>+'[1]Plan1'!C14</f>
        <v>m</v>
      </c>
      <c r="D9" s="22">
        <f>+'[1]Plan1'!D14</f>
        <v>220</v>
      </c>
    </row>
    <row r="10" spans="1:4" ht="15" customHeight="1">
      <c r="A10" s="15" t="str">
        <f>+'[1]Plan1'!A15</f>
        <v>21.01.05</v>
      </c>
      <c r="B10" s="16" t="str">
        <f>+'[1]Plan1'!B15</f>
        <v>SONDAGEM PERCUSSAO SUPERIOR A 30M                                              </v>
      </c>
      <c r="C10" s="17" t="str">
        <f>+'[1]Plan1'!C15</f>
        <v>m</v>
      </c>
      <c r="D10" s="18">
        <f>+'[1]Plan1'!D15</f>
        <v>165</v>
      </c>
    </row>
    <row r="11" spans="1:4" ht="15" customHeight="1">
      <c r="A11" s="19" t="str">
        <f>+'[1]Plan1'!A16</f>
        <v>21.01.06</v>
      </c>
      <c r="B11" s="20" t="str">
        <f>+'[1]Plan1'!B16</f>
        <v>SONDAGEM PERC.+30M LOC.ALAG.&lt;50CM                                              </v>
      </c>
      <c r="C11" s="21" t="str">
        <f>+'[1]Plan1'!C16</f>
        <v>m</v>
      </c>
      <c r="D11" s="22">
        <f>+'[1]Plan1'!D16</f>
        <v>250</v>
      </c>
    </row>
    <row r="12" spans="1:4" ht="15" customHeight="1">
      <c r="A12" s="15" t="str">
        <f>+'[1]Plan1'!A17</f>
        <v>21.01.07</v>
      </c>
      <c r="B12" s="16" t="str">
        <f>+'[1]Plan1'!B17</f>
        <v>TAXA FIXA INSTALACAO SONDAGEM PERCUSSAO                                        </v>
      </c>
      <c r="C12" s="17" t="str">
        <f>+'[1]Plan1'!C17</f>
        <v>un</v>
      </c>
      <c r="D12" s="18">
        <f>+'[1]Plan1'!D17</f>
        <v>1023.29</v>
      </c>
    </row>
    <row r="13" spans="1:4" ht="15" customHeight="1">
      <c r="A13" s="19" t="str">
        <f>+'[1]Plan1'!A18</f>
        <v>21.01.08</v>
      </c>
      <c r="B13" s="20" t="str">
        <f>+'[1]Plan1'!B18</f>
        <v>TAXA FIXA INSTALACAO SONDAGEM ROTATIVA                                         </v>
      </c>
      <c r="C13" s="21" t="str">
        <f>+'[1]Plan1'!C18</f>
        <v>un</v>
      </c>
      <c r="D13" s="22">
        <f>+'[1]Plan1'!D18</f>
        <v>3475.72</v>
      </c>
    </row>
    <row r="14" spans="1:4" ht="15" customHeight="1">
      <c r="A14" s="15" t="str">
        <f>+'[1]Plan1'!A19</f>
        <v>21.01.09</v>
      </c>
      <c r="B14" s="16" t="str">
        <f>+'[1]Plan1'!B19</f>
        <v>TRANSPORTE DE EQUIPAMENTO DE SONDAGEM                                          </v>
      </c>
      <c r="C14" s="17" t="str">
        <f>+'[1]Plan1'!C19</f>
        <v>km*equip</v>
      </c>
      <c r="D14" s="18">
        <f>+'[1]Plan1'!D19</f>
        <v>10.41</v>
      </c>
    </row>
    <row r="15" spans="1:4" ht="15" customHeight="1">
      <c r="A15" s="19" t="str">
        <f>+'[1]Plan1'!A20</f>
        <v>21.01.10</v>
      </c>
      <c r="B15" s="20" t="str">
        <f>+'[1]Plan1'!B20</f>
        <v>DESLOCAMENTO DE EQUIPAMENTO DE SONDAGEM                                        </v>
      </c>
      <c r="C15" s="21" t="str">
        <f>+'[1]Plan1'!C20</f>
        <v>m</v>
      </c>
      <c r="D15" s="22">
        <f>+'[1]Plan1'!D20</f>
        <v>7.43</v>
      </c>
    </row>
    <row r="16" spans="1:4" ht="15" customHeight="1">
      <c r="A16" s="15" t="str">
        <f>+'[1]Plan1'!A21</f>
        <v>21.01.11</v>
      </c>
      <c r="B16" s="16" t="str">
        <f>+'[1]Plan1'!B21</f>
        <v>PLATAFORMA OU BANQUETA SOND.PERCUSSAO                                          </v>
      </c>
      <c r="C16" s="17" t="str">
        <f>+'[1]Plan1'!C21</f>
        <v>equip</v>
      </c>
      <c r="D16" s="18">
        <f>+'[1]Plan1'!D21</f>
        <v>1613.2</v>
      </c>
    </row>
    <row r="17" spans="1:4" ht="15" customHeight="1">
      <c r="A17" s="19" t="str">
        <f>+'[1]Plan1'!A22</f>
        <v>21.01.12</v>
      </c>
      <c r="B17" s="20" t="str">
        <f>+'[1]Plan1'!B22</f>
        <v>PLATAFORMA OU BANQUETA P/ SOND. ROTATIVA                                       </v>
      </c>
      <c r="C17" s="21" t="str">
        <f>+'[1]Plan1'!C22</f>
        <v>equip</v>
      </c>
      <c r="D17" s="22">
        <f>+'[1]Plan1'!D22</f>
        <v>1777.64</v>
      </c>
    </row>
    <row r="18" spans="1:4" ht="15" customHeight="1">
      <c r="A18" s="15" t="str">
        <f>+'[1]Plan1'!A23</f>
        <v>21.01.14</v>
      </c>
      <c r="B18" s="16" t="str">
        <f>+'[1]Plan1'!B23</f>
        <v>FLUTUANTE PARA SONDAGEM                                                        </v>
      </c>
      <c r="C18" s="17" t="str">
        <f>+'[1]Plan1'!C23</f>
        <v>obra</v>
      </c>
      <c r="D18" s="18">
        <f>+'[1]Plan1'!D23</f>
        <v>10304.5</v>
      </c>
    </row>
    <row r="19" spans="1:4" ht="15" customHeight="1">
      <c r="A19" s="19" t="str">
        <f>+'[1]Plan1'!A24</f>
        <v>21.01.15</v>
      </c>
      <c r="B19" s="20" t="str">
        <f>+'[1]Plan1'!B24</f>
        <v>INSTAL.SONDAGEM PERCUSSAO S/ FLUTUANTE                                         </v>
      </c>
      <c r="C19" s="21" t="str">
        <f>+'[1]Plan1'!C24</f>
        <v>sond</v>
      </c>
      <c r="D19" s="22">
        <f>+'[1]Plan1'!D24</f>
        <v>1200</v>
      </c>
    </row>
    <row r="20" spans="1:4" ht="15" customHeight="1">
      <c r="A20" s="15" t="str">
        <f>+'[1]Plan1'!A25</f>
        <v>21.01.16</v>
      </c>
      <c r="B20" s="16" t="str">
        <f>+'[1]Plan1'!B25</f>
        <v>INSTALACAO SONDAGEM ROTATIVA S/FLUTUANTE                                       </v>
      </c>
      <c r="C20" s="17" t="str">
        <f>+'[1]Plan1'!C25</f>
        <v>sond</v>
      </c>
      <c r="D20" s="18">
        <f>+'[1]Plan1'!D25</f>
        <v>3200</v>
      </c>
    </row>
    <row r="21" spans="1:4" ht="15" customHeight="1">
      <c r="A21" s="19" t="str">
        <f>+'[1]Plan1'!A26</f>
        <v>21.01.17</v>
      </c>
      <c r="B21" s="20" t="str">
        <f>+'[1]Plan1'!B26</f>
        <v>SONDAGEM ROTATIVA SOLO 57,10MM (AX)                                            </v>
      </c>
      <c r="C21" s="21" t="str">
        <f>+'[1]Plan1'!C26</f>
        <v>m</v>
      </c>
      <c r="D21" s="22">
        <f>+'[1]Plan1'!D26</f>
        <v>270</v>
      </c>
    </row>
    <row r="22" spans="1:4" ht="15" customHeight="1">
      <c r="A22" s="15" t="str">
        <f>+'[1]Plan1'!A27</f>
        <v>21.01.18</v>
      </c>
      <c r="B22" s="16" t="str">
        <f>+'[1]Plan1'!B27</f>
        <v>SONDAGEM ROTATIVA SOLO 73,00MM (BX)                                            </v>
      </c>
      <c r="C22" s="17" t="str">
        <f>+'[1]Plan1'!C27</f>
        <v>m</v>
      </c>
      <c r="D22" s="18">
        <f>+'[1]Plan1'!D27</f>
        <v>275</v>
      </c>
    </row>
    <row r="23" spans="1:4" ht="15" customHeight="1">
      <c r="A23" s="19" t="str">
        <f>+'[1]Plan1'!A28</f>
        <v>21.01.19</v>
      </c>
      <c r="B23" s="20" t="str">
        <f>+'[1]Plan1'!B28</f>
        <v>SONDAGEM ROTATIVA SOLO 88,90MM (NX)                                            </v>
      </c>
      <c r="C23" s="21" t="str">
        <f>+'[1]Plan1'!C28</f>
        <v>m</v>
      </c>
      <c r="D23" s="22">
        <f>+'[1]Plan1'!D28</f>
        <v>369.99</v>
      </c>
    </row>
    <row r="24" spans="1:4" ht="15" customHeight="1">
      <c r="A24" s="15" t="str">
        <f>+'[1]Plan1'!A29</f>
        <v>21.01.20</v>
      </c>
      <c r="B24" s="16" t="str">
        <f>+'[1]Plan1'!B29</f>
        <v>SONDAGEM ROTATIVA SOLO 114,30MM (HX)                                           </v>
      </c>
      <c r="C24" s="17" t="str">
        <f>+'[1]Plan1'!C29</f>
        <v>m</v>
      </c>
      <c r="D24" s="18">
        <f>+'[1]Plan1'!D29</f>
        <v>400.01</v>
      </c>
    </row>
    <row r="25" spans="1:4" ht="15" customHeight="1">
      <c r="A25" s="19" t="str">
        <f>+'[1]Plan1'!A30</f>
        <v>21.01.21</v>
      </c>
      <c r="B25" s="20" t="str">
        <f>+'[1]Plan1'!B30</f>
        <v>SONDAGEM ROTATIVA ROCHA ALT.57,1MM (AX)                                        </v>
      </c>
      <c r="C25" s="21" t="str">
        <f>+'[1]Plan1'!C30</f>
        <v>m</v>
      </c>
      <c r="D25" s="22">
        <f>+'[1]Plan1'!D30</f>
        <v>650</v>
      </c>
    </row>
    <row r="26" spans="1:4" ht="15" customHeight="1">
      <c r="A26" s="15" t="str">
        <f>+'[1]Plan1'!A31</f>
        <v>21.01.22</v>
      </c>
      <c r="B26" s="16" t="str">
        <f>+'[1]Plan1'!B31</f>
        <v>SONDAGEM ROTATIVA ROCHA ALT.73,0MM (BX)                                        </v>
      </c>
      <c r="C26" s="17" t="str">
        <f>+'[1]Plan1'!C31</f>
        <v>m</v>
      </c>
      <c r="D26" s="18">
        <f>+'[1]Plan1'!D31</f>
        <v>690</v>
      </c>
    </row>
    <row r="27" spans="1:4" ht="15" customHeight="1">
      <c r="A27" s="19" t="str">
        <f>+'[1]Plan1'!A32</f>
        <v>21.01.23</v>
      </c>
      <c r="B27" s="20" t="str">
        <f>+'[1]Plan1'!B32</f>
        <v>SONDAGEM ROTATIVA ROCHA ALT.88,9MM (NX)                                        </v>
      </c>
      <c r="C27" s="21" t="str">
        <f>+'[1]Plan1'!C32</f>
        <v>m</v>
      </c>
      <c r="D27" s="22">
        <f>+'[1]Plan1'!D32</f>
        <v>705</v>
      </c>
    </row>
    <row r="28" spans="1:4" ht="15" customHeight="1">
      <c r="A28" s="15" t="str">
        <f>+'[1]Plan1'!A33</f>
        <v>21.01.24</v>
      </c>
      <c r="B28" s="16" t="str">
        <f>+'[1]Plan1'!B33</f>
        <v>SONDAGEM ROTATIVA ROCHA ALT.114,3MM (HX)                                       </v>
      </c>
      <c r="C28" s="17" t="str">
        <f>+'[1]Plan1'!C33</f>
        <v>m</v>
      </c>
      <c r="D28" s="18">
        <f>+'[1]Plan1'!D33</f>
        <v>715</v>
      </c>
    </row>
    <row r="29" spans="1:4" ht="15" customHeight="1">
      <c r="A29" s="19" t="str">
        <f>+'[1]Plan1'!A34</f>
        <v>21.01.25</v>
      </c>
      <c r="B29" s="20" t="str">
        <f>+'[1]Plan1'!B34</f>
        <v>SONDAGEM ROTATIVA ROCHA SA 57,10MM (AX)                                        </v>
      </c>
      <c r="C29" s="21" t="str">
        <f>+'[1]Plan1'!C34</f>
        <v>m</v>
      </c>
      <c r="D29" s="22">
        <f>+'[1]Plan1'!D34</f>
        <v>690</v>
      </c>
    </row>
    <row r="30" spans="1:4" ht="15" customHeight="1">
      <c r="A30" s="15" t="str">
        <f>+'[1]Plan1'!A35</f>
        <v>21.01.26</v>
      </c>
      <c r="B30" s="16" t="str">
        <f>+'[1]Plan1'!B35</f>
        <v>SONDAGEM ROTATIVA ROCHA SA 73,00MM (BX)                                        </v>
      </c>
      <c r="C30" s="17" t="str">
        <f>+'[1]Plan1'!C35</f>
        <v>m</v>
      </c>
      <c r="D30" s="18">
        <f>+'[1]Plan1'!D35</f>
        <v>710.01</v>
      </c>
    </row>
    <row r="31" spans="1:4" ht="15" customHeight="1">
      <c r="A31" s="19" t="str">
        <f>+'[1]Plan1'!A36</f>
        <v>21.01.27</v>
      </c>
      <c r="B31" s="20" t="str">
        <f>+'[1]Plan1'!B36</f>
        <v>SONDAGEM ROTATIVA ROCHA SA 88,9MM (NX)                                         </v>
      </c>
      <c r="C31" s="21" t="str">
        <f>+'[1]Plan1'!C36</f>
        <v>m</v>
      </c>
      <c r="D31" s="22">
        <f>+'[1]Plan1'!D36</f>
        <v>820</v>
      </c>
    </row>
    <row r="32" spans="1:4" ht="15" customHeight="1">
      <c r="A32" s="15" t="str">
        <f>+'[1]Plan1'!A37</f>
        <v>21.01.28</v>
      </c>
      <c r="B32" s="16" t="str">
        <f>+'[1]Plan1'!B37</f>
        <v>SONDAGEM ROTATIVA ROCHA SA 114,30MM (HX)                                       </v>
      </c>
      <c r="C32" s="17" t="str">
        <f>+'[1]Plan1'!C37</f>
        <v>m</v>
      </c>
      <c r="D32" s="18">
        <f>+'[1]Plan1'!D37</f>
        <v>1095</v>
      </c>
    </row>
    <row r="33" spans="1:4" ht="15" customHeight="1">
      <c r="A33" s="19" t="str">
        <f>+'[1]Plan1'!A38</f>
        <v>21.01.29</v>
      </c>
      <c r="B33" s="20" t="str">
        <f>+'[1]Plan1'!B38</f>
        <v>SONDAGEM A TRADO PROFUNDIDADE ATE 5M                                           </v>
      </c>
      <c r="C33" s="21" t="str">
        <f>+'[1]Plan1'!C38</f>
        <v>m</v>
      </c>
      <c r="D33" s="22">
        <f>+'[1]Plan1'!D38</f>
        <v>115</v>
      </c>
    </row>
    <row r="34" spans="1:4" ht="15" customHeight="1">
      <c r="A34" s="15" t="str">
        <f>+'[1]Plan1'!A39</f>
        <v>21.01.30</v>
      </c>
      <c r="B34" s="16" t="str">
        <f>+'[1]Plan1'!B39</f>
        <v>SONDAGEM A TRADO PROFUNDIDADE 5 A 10M                                          </v>
      </c>
      <c r="C34" s="17" t="str">
        <f>+'[1]Plan1'!C39</f>
        <v>m</v>
      </c>
      <c r="D34" s="18">
        <f>+'[1]Plan1'!D39</f>
        <v>140</v>
      </c>
    </row>
    <row r="35" spans="1:4" ht="15" customHeight="1">
      <c r="A35" s="19" t="str">
        <f>+'[1]Plan1'!A40</f>
        <v>21.02.01.01</v>
      </c>
      <c r="B35" s="20" t="str">
        <f>+'[1]Plan1'!B40</f>
        <v>DETER. COORDENADAS COM GPS2 (CONTROLE BASICO) PRECISAO MINIMA DE 2 ORDEM.      </v>
      </c>
      <c r="C35" s="21" t="str">
        <f>+'[1]Plan1'!C40</f>
        <v>un</v>
      </c>
      <c r="D35" s="22">
        <f>+'[1]Plan1'!D40</f>
        <v>2063.62</v>
      </c>
    </row>
    <row r="36" spans="1:4" ht="15" customHeight="1">
      <c r="A36" s="15" t="str">
        <f>+'[1]Plan1'!A41</f>
        <v>21.02.01.02</v>
      </c>
      <c r="B36" s="16" t="str">
        <f>+'[1]Plan1'!B41</f>
        <v>DETER. COORDENADAS COM GPS3 (CONTROLE BASICO) PRECISAO MINIMA DE 2 ORDEM.      </v>
      </c>
      <c r="C36" s="17" t="str">
        <f>+'[1]Plan1'!C41</f>
        <v>un</v>
      </c>
      <c r="D36" s="18">
        <f>+'[1]Plan1'!D41</f>
        <v>2053.66</v>
      </c>
    </row>
    <row r="37" spans="1:4" ht="15" customHeight="1">
      <c r="A37" s="19" t="str">
        <f>+'[1]Plan1'!A42</f>
        <v>21.02.02.01</v>
      </c>
      <c r="B37" s="20" t="str">
        <f>+'[1]Plan1'!B42</f>
        <v>TRANSPORTE COORDENADAS ATRAVES DE POLIGONAIS CLASSE II P DA NBR 13.133         </v>
      </c>
      <c r="C37" s="21" t="str">
        <f>+'[1]Plan1'!C42</f>
        <v>km</v>
      </c>
      <c r="D37" s="22">
        <f>+'[1]Plan1'!D42</f>
        <v>1927.31</v>
      </c>
    </row>
    <row r="38" spans="1:4" ht="15" customHeight="1">
      <c r="A38" s="15" t="str">
        <f>+'[1]Plan1'!A43</f>
        <v>21.02.03.01</v>
      </c>
      <c r="B38" s="16" t="str">
        <f>+'[1]Plan1'!B43</f>
        <v>IMPLANTACAO DE POLIGONAIS CLASSE III P DA NBR 13.133.                          </v>
      </c>
      <c r="C38" s="17" t="str">
        <f>+'[1]Plan1'!C43</f>
        <v>km</v>
      </c>
      <c r="D38" s="18">
        <f>+'[1]Plan1'!D43</f>
        <v>1534.26</v>
      </c>
    </row>
    <row r="39" spans="1:4" ht="15" customHeight="1">
      <c r="A39" s="19" t="str">
        <f>+'[1]Plan1'!A44</f>
        <v>21.02.04.01</v>
      </c>
      <c r="B39" s="20" t="str">
        <f>+'[1]Plan1'!B44</f>
        <v>TRANSPORTE DE REFERENCIA DE NIVEL ATRAVES NIVELAMENTO GEOMETRICO 4 MM K.       </v>
      </c>
      <c r="C39" s="21" t="str">
        <f>+'[1]Plan1'!C44</f>
        <v>km</v>
      </c>
      <c r="D39" s="22">
        <f>+'[1]Plan1'!D44</f>
        <v>1638.63</v>
      </c>
    </row>
    <row r="40" spans="1:4" ht="15" customHeight="1">
      <c r="A40" s="15" t="str">
        <f>+'[1]Plan1'!A45</f>
        <v>21.02.05.01</v>
      </c>
      <c r="B40" s="16" t="str">
        <f>+'[1]Plan1'!B45</f>
        <v>TRANSPORTE DE REFERENCIA DE NIVEL ATRAVES NIVELAMENTO GEOMETRICO CLASSE IN.    </v>
      </c>
      <c r="C40" s="17" t="str">
        <f>+'[1]Plan1'!C45</f>
        <v>km</v>
      </c>
      <c r="D40" s="18">
        <f>+'[1]Plan1'!D45</f>
        <v>1331.94</v>
      </c>
    </row>
    <row r="41" spans="1:4" ht="15" customHeight="1">
      <c r="A41" s="19" t="str">
        <f>+'[1]Plan1'!A46</f>
        <v>21.02.06.01</v>
      </c>
      <c r="B41" s="20" t="str">
        <f>+'[1]Plan1'!B46</f>
        <v>LEV. PLANIALTIMETRICO E CADASTRAL, POLIGONAL CLASSE II PAC ESC. 1:500 ATE 1 HA.</v>
      </c>
      <c r="C41" s="21" t="str">
        <f>+'[1]Plan1'!C46</f>
        <v>un</v>
      </c>
      <c r="D41" s="22">
        <f>+'[1]Plan1'!D46</f>
        <v>4507.18</v>
      </c>
    </row>
    <row r="42" spans="1:4" ht="15" customHeight="1">
      <c r="A42" s="15" t="str">
        <f>+'[1]Plan1'!A47</f>
        <v>21.02.06.02</v>
      </c>
      <c r="B42" s="16" t="str">
        <f>+'[1]Plan1'!B47</f>
        <v>LEV. PLANIALTIMETRICO E CADASTRAL, POLIGONAL CLASSE II PAC ESC. 1:1000 ATE 1HA.</v>
      </c>
      <c r="C42" s="17" t="str">
        <f>+'[1]Plan1'!C47</f>
        <v>un</v>
      </c>
      <c r="D42" s="18">
        <f>+'[1]Plan1'!D47</f>
        <v>4149.87</v>
      </c>
    </row>
    <row r="43" spans="1:4" ht="15" customHeight="1">
      <c r="A43" s="19" t="str">
        <f>+'[1]Plan1'!A48</f>
        <v>21.02.07.01</v>
      </c>
      <c r="B43" s="20" t="str">
        <f>+'[1]Plan1'!B48</f>
        <v>LEV. PLANIALTIMETRICO E CADASTRAL, POLIGONAL CLASSE II PAC ESC. 1:500 ALEM 1HA.</v>
      </c>
      <c r="C43" s="21" t="str">
        <f>+'[1]Plan1'!C48</f>
        <v>ha</v>
      </c>
      <c r="D43" s="22">
        <f>+'[1]Plan1'!D48</f>
        <v>3774.22</v>
      </c>
    </row>
    <row r="44" spans="1:4" ht="15" customHeight="1">
      <c r="A44" s="15" t="str">
        <f>+'[1]Plan1'!A49</f>
        <v>21.02.07.02</v>
      </c>
      <c r="B44" s="16" t="str">
        <f>+'[1]Plan1'!B49</f>
        <v>LEV. PLANIALTIMETRICO E CADASTRAL, POLIGONAL CLASSE II PAC ESC.1:1000 ALEM 1HA </v>
      </c>
      <c r="C44" s="17" t="str">
        <f>+'[1]Plan1'!C49</f>
        <v>ha</v>
      </c>
      <c r="D44" s="18">
        <f>+'[1]Plan1'!D49</f>
        <v>3517.84</v>
      </c>
    </row>
    <row r="45" spans="1:4" ht="15" customHeight="1">
      <c r="A45" s="19" t="str">
        <f>+'[1]Plan1'!A50</f>
        <v>21.02.08.01</v>
      </c>
      <c r="B45" s="20" t="str">
        <f>+'[1]Plan1'!B50</f>
        <v>LEV. PLANIALTIMETRICO DE FAVELAS COM AREA ATE 2000 M2 C/POLIG. AUXILIAR        </v>
      </c>
      <c r="C45" s="21" t="str">
        <f>+'[1]Plan1'!C50</f>
        <v>un</v>
      </c>
      <c r="D45" s="22">
        <f>+'[1]Plan1'!D50</f>
        <v>7720.69</v>
      </c>
    </row>
    <row r="46" spans="1:4" ht="15" customHeight="1">
      <c r="A46" s="15" t="str">
        <f>+'[1]Plan1'!A51</f>
        <v>21.02.09.01</v>
      </c>
      <c r="B46" s="16" t="str">
        <f>+'[1]Plan1'!B51</f>
        <v>LEV. PLANIALTIMETRICO DE FAVELAS COM AREA ALEM 2000 M2 C/POLIG.AUXILIAR        </v>
      </c>
      <c r="C46" s="17" t="str">
        <f>+'[1]Plan1'!C51</f>
        <v>m2</v>
      </c>
      <c r="D46" s="18">
        <f>+'[1]Plan1'!D51</f>
        <v>2.88</v>
      </c>
    </row>
    <row r="47" spans="1:4" ht="15" customHeight="1">
      <c r="A47" s="19" t="str">
        <f>+'[1]Plan1'!A52</f>
        <v>21.02.10.01</v>
      </c>
      <c r="B47" s="20" t="str">
        <f>+'[1]Plan1'!B52</f>
        <v>LEV. PLANIALT. SECOES TRANSV. A PARTIR DE LINHA BASE EXISTENTE NIV. GEOMETRICO.</v>
      </c>
      <c r="C47" s="21" t="str">
        <f>+'[1]Plan1'!C52</f>
        <v>m</v>
      </c>
      <c r="D47" s="22">
        <f>+'[1]Plan1'!D52</f>
        <v>4.82</v>
      </c>
    </row>
    <row r="48" spans="1:4" ht="15" customHeight="1">
      <c r="A48" s="15" t="str">
        <f>+'[1]Plan1'!A53</f>
        <v>21.02.11.01</v>
      </c>
      <c r="B48" s="16" t="str">
        <f>+'[1]Plan1'!B53</f>
        <v>LEVANT. PLANIALTIMETRICO CADASTRAL FAIXAS ATE 30M CLASSE II PAC DA NBR 13.133  </v>
      </c>
      <c r="C48" s="17" t="str">
        <f>+'[1]Plan1'!C53</f>
        <v>km</v>
      </c>
      <c r="D48" s="18">
        <f>+'[1]Plan1'!D53</f>
        <v>8003.45</v>
      </c>
    </row>
    <row r="49" spans="1:4" ht="15" customHeight="1">
      <c r="A49" s="19" t="str">
        <f>+'[1]Plan1'!A54</f>
        <v>21.02.12.01</v>
      </c>
      <c r="B49" s="20" t="str">
        <f>+'[1]Plan1'!B54</f>
        <v>LEVANT. PLANIALTIMETRICO CADASTRAL FAIXAS DE 30 A 60 M CLASSE II PAC NBR 13.133</v>
      </c>
      <c r="C49" s="21" t="str">
        <f>+'[1]Plan1'!C54</f>
        <v>km</v>
      </c>
      <c r="D49" s="22">
        <f>+'[1]Plan1'!D54</f>
        <v>11777.02</v>
      </c>
    </row>
    <row r="50" spans="1:4" ht="15" customHeight="1">
      <c r="A50" s="15" t="str">
        <f>+'[1]Plan1'!A55</f>
        <v>21.02.13.01</v>
      </c>
      <c r="B50" s="16" t="str">
        <f>+'[1]Plan1'!B55</f>
        <v>LEVANT. PLANIALTIMETRICO CADASTRAL FAIXAS ALEM 60M CLASSE II PAC DA NBR 13.133 </v>
      </c>
      <c r="C50" s="17" t="str">
        <f>+'[1]Plan1'!C55</f>
        <v>ha</v>
      </c>
      <c r="D50" s="18">
        <f>+'[1]Plan1'!D55</f>
        <v>3279.15</v>
      </c>
    </row>
    <row r="51" spans="1:4" ht="15" customHeight="1">
      <c r="A51" s="19" t="str">
        <f>+'[1]Plan1'!A56</f>
        <v>21.02.14.01</v>
      </c>
      <c r="B51" s="20" t="str">
        <f>+'[1]Plan1'!B56</f>
        <v>MATERIALIZACAO DE LINHA BASE PROJETADA C/ ESTAQUEAMENTO DE 20 EM 20 M.         </v>
      </c>
      <c r="C51" s="21" t="str">
        <f>+'[1]Plan1'!C56</f>
        <v>m</v>
      </c>
      <c r="D51" s="22">
        <f>+'[1]Plan1'!D56</f>
        <v>4.35</v>
      </c>
    </row>
    <row r="52" spans="1:4" ht="15" customHeight="1">
      <c r="A52" s="15" t="str">
        <f>+'[1]Plan1'!A57</f>
        <v>21.02.15.01</v>
      </c>
      <c r="B52" s="16" t="str">
        <f>+'[1]Plan1'!B57</f>
        <v>IMPL. E CADASTRO PLANIALT. LINHA BASE VIA EXISTENTE ESTAQUEAMENTO DE 20 EM 20 M</v>
      </c>
      <c r="C52" s="17" t="str">
        <f>+'[1]Plan1'!C57</f>
        <v>km</v>
      </c>
      <c r="D52" s="18">
        <f>+'[1]Plan1'!D57</f>
        <v>2689.86</v>
      </c>
    </row>
    <row r="53" spans="1:4" ht="15" customHeight="1">
      <c r="A53" s="19" t="str">
        <f>+'[1]Plan1'!A58</f>
        <v>21.02.16.01</v>
      </c>
      <c r="B53" s="20" t="str">
        <f>+'[1]Plan1'!B58</f>
        <v>CADASTRO DE PVA, PVE, BL E TL                                                  </v>
      </c>
      <c r="C53" s="21" t="str">
        <f>+'[1]Plan1'!C58</f>
        <v>un</v>
      </c>
      <c r="D53" s="22">
        <f>+'[1]Plan1'!D58</f>
        <v>204.12</v>
      </c>
    </row>
    <row r="54" spans="1:4" ht="15" customHeight="1">
      <c r="A54" s="15" t="str">
        <f>+'[1]Plan1'!A59</f>
        <v>21.02.17.01</v>
      </c>
      <c r="B54" s="16" t="str">
        <f>+'[1]Plan1'!B59</f>
        <v>CADASTRO DE OBRA DE ARTE CORRENTE (GALERIA E BUEIRO) E INTERFERENCIAS          </v>
      </c>
      <c r="C54" s="17" t="str">
        <f>+'[1]Plan1'!C59</f>
        <v>m</v>
      </c>
      <c r="D54" s="18">
        <f>+'[1]Plan1'!D59</f>
        <v>7.06</v>
      </c>
    </row>
    <row r="55" spans="1:4" ht="15" customHeight="1">
      <c r="A55" s="19" t="str">
        <f>+'[1]Plan1'!A60</f>
        <v>21.02.18.01</v>
      </c>
      <c r="B55" s="20" t="str">
        <f>+'[1]Plan1'!B60</f>
        <v>LEV.CAD.ESTRUT. EM CONCRETO, PONTES E VIADUTOS, DETALHADO PECAS ESTRUTURAIS    </v>
      </c>
      <c r="C55" s="21" t="str">
        <f>+'[1]Plan1'!C60</f>
        <v>tramo</v>
      </c>
      <c r="D55" s="22">
        <f>+'[1]Plan1'!D60</f>
        <v>2153.94</v>
      </c>
    </row>
    <row r="56" spans="1:4" ht="15" customHeight="1">
      <c r="A56" s="15" t="str">
        <f>+'[1]Plan1'!A61</f>
        <v>21.02.19.01</v>
      </c>
      <c r="B56" s="16" t="str">
        <f>+'[1]Plan1'!B61</f>
        <v>CADASTRO DE PROPRIEDADE PARA DESAPROPRIACAO URBANA.                            </v>
      </c>
      <c r="C56" s="17" t="str">
        <f>+'[1]Plan1'!C61</f>
        <v>un</v>
      </c>
      <c r="D56" s="18">
        <f>+'[1]Plan1'!D61</f>
        <v>1902.8</v>
      </c>
    </row>
    <row r="57" spans="1:4" ht="15" customHeight="1">
      <c r="A57" s="19" t="str">
        <f>+'[1]Plan1'!A62</f>
        <v>21.02.20.01</v>
      </c>
      <c r="B57" s="20" t="str">
        <f>+'[1]Plan1'!B62</f>
        <v>CADASTRO DE PROPRIEDADE PARA DESAPROPRIACAO RURAL ATE 5000 M2.                 </v>
      </c>
      <c r="C57" s="21" t="str">
        <f>+'[1]Plan1'!C62</f>
        <v>un</v>
      </c>
      <c r="D57" s="22">
        <f>+'[1]Plan1'!D62</f>
        <v>2879.28</v>
      </c>
    </row>
    <row r="58" spans="1:4" ht="15" customHeight="1">
      <c r="A58" s="15" t="str">
        <f>+'[1]Plan1'!A63</f>
        <v>21.02.20.02</v>
      </c>
      <c r="B58" s="16" t="str">
        <f>+'[1]Plan1'!B63</f>
        <v>CADASTRO DE PROPRIEDADE PARA DESAPROPRIACAO RURAL ALEM 5000 M2.                </v>
      </c>
      <c r="C58" s="17" t="str">
        <f>+'[1]Plan1'!C63</f>
        <v>un</v>
      </c>
      <c r="D58" s="18">
        <f>+'[1]Plan1'!D63</f>
        <v>7023.29</v>
      </c>
    </row>
    <row r="59" spans="1:4" ht="15" customHeight="1">
      <c r="A59" s="19" t="str">
        <f>+'[1]Plan1'!A64</f>
        <v>21.02.21.01</v>
      </c>
      <c r="B59" s="20" t="str">
        <f>+'[1]Plan1'!B64</f>
        <v>ABERTURA DE PICADA COM LARGURA SUFICIENTE PARA LEVANTAMENTO TOPOGRAFICO.       </v>
      </c>
      <c r="C59" s="21" t="str">
        <f>+'[1]Plan1'!C64</f>
        <v>m</v>
      </c>
      <c r="D59" s="22">
        <f>+'[1]Plan1'!D64</f>
        <v>2.54</v>
      </c>
    </row>
    <row r="60" spans="1:4" ht="15" customHeight="1">
      <c r="A60" s="15" t="str">
        <f>+'[1]Plan1'!A65</f>
        <v>21.02.22.01</v>
      </c>
      <c r="B60" s="16" t="str">
        <f>+'[1]Plan1'!B65</f>
        <v>LEVANTAMENTO DE SECOES TOPOBATIMETRICOS.                                       </v>
      </c>
      <c r="C60" s="17" t="str">
        <f>+'[1]Plan1'!C65</f>
        <v>m</v>
      </c>
      <c r="D60" s="18">
        <f>+'[1]Plan1'!D65</f>
        <v>9.15</v>
      </c>
    </row>
    <row r="61" spans="1:4" ht="15" customHeight="1">
      <c r="A61" s="19" t="str">
        <f>+'[1]Plan1'!A66</f>
        <v>21.02.22.02</v>
      </c>
      <c r="B61" s="20" t="str">
        <f>+'[1]Plan1'!B66</f>
        <v>LEVANTAMENTO TOPOBATIMETRICO, MODO CONTINUO COM ECOBATIMETRO, POSIC.COM GPS    </v>
      </c>
      <c r="C61" s="21" t="str">
        <f>+'[1]Plan1'!C66</f>
        <v>m</v>
      </c>
      <c r="D61" s="22">
        <f>+'[1]Plan1'!D66</f>
        <v>14.25</v>
      </c>
    </row>
    <row r="62" spans="1:4" ht="15" customHeight="1">
      <c r="A62" s="15" t="str">
        <f>+'[1]Plan1'!A67</f>
        <v>21.02.23.01</v>
      </c>
      <c r="B62" s="16" t="str">
        <f>+'[1]Plan1'!B67</f>
        <v>LEVANTAMENTO DE BATIMETRIA ESPECIAL                                            </v>
      </c>
      <c r="C62" s="17" t="str">
        <f>+'[1]Plan1'!C67</f>
        <v>equipe.dia</v>
      </c>
      <c r="D62" s="18">
        <f>+'[1]Plan1'!D67</f>
        <v>4585.11</v>
      </c>
    </row>
    <row r="63" spans="1:4" ht="15" customHeight="1">
      <c r="A63" s="19" t="str">
        <f>+'[1]Plan1'!A68</f>
        <v>21.02.24.01</v>
      </c>
      <c r="B63" s="20" t="str">
        <f>+'[1]Plan1'!B68</f>
        <v>FORN. EQUIP.TOP., 1 TECN., 2 AUX., 1 NIVEL. C/ NIVEL AUT. ESTACAO TOTAL E VEIC.</v>
      </c>
      <c r="C63" s="21" t="str">
        <f>+'[1]Plan1'!C68</f>
        <v>equipe.mes</v>
      </c>
      <c r="D63" s="22">
        <f>+'[1]Plan1'!D68</f>
        <v>48177.17</v>
      </c>
    </row>
    <row r="64" spans="1:4" ht="15" customHeight="1">
      <c r="A64" s="15" t="str">
        <f>+'[1]Plan1'!A69</f>
        <v>21.02.25.01</v>
      </c>
      <c r="B64" s="16" t="str">
        <f>+'[1]Plan1'!B69</f>
        <v>MARC.CONC. TRONCO PIR. DE 10X10CM T/ 30X30CM B/ 40CM H, PINO/CHAPA COLADA TOPO </v>
      </c>
      <c r="C64" s="17" t="str">
        <f>+'[1]Plan1'!C69</f>
        <v>un</v>
      </c>
      <c r="D64" s="18">
        <f>+'[1]Plan1'!D69</f>
        <v>107.28</v>
      </c>
    </row>
    <row r="65" spans="1:4" ht="15" customHeight="1">
      <c r="A65" s="19" t="str">
        <f>+'[1]Plan1'!A70</f>
        <v>21.02.26.01</v>
      </c>
      <c r="B65" s="20" t="str">
        <f>+'[1]Plan1'!B70</f>
        <v>MOBILIZACAO / DESMOBILIZACAO - DE EQUIPE E EQUIP. DE TOPOGRAFIA A 50 E 150KM   </v>
      </c>
      <c r="C65" s="21" t="str">
        <f>+'[1]Plan1'!C70</f>
        <v>un</v>
      </c>
      <c r="D65" s="22">
        <f>+'[1]Plan1'!D70</f>
        <v>1101.9</v>
      </c>
    </row>
    <row r="66" spans="1:4" ht="15" customHeight="1">
      <c r="A66" s="15" t="str">
        <f>+'[1]Plan1'!A71</f>
        <v>21.02.26.02</v>
      </c>
      <c r="B66" s="16" t="str">
        <f>+'[1]Plan1'!B71</f>
        <v>MOBILIZACAO / DESMOBILIZACAO - EQUIPE E EQUIP. DE TOPOGRAFIA ENTRE 151E300KM   </v>
      </c>
      <c r="C66" s="17" t="str">
        <f>+'[1]Plan1'!C71</f>
        <v>un</v>
      </c>
      <c r="D66" s="18">
        <f>+'[1]Plan1'!D71</f>
        <v>1695.33</v>
      </c>
    </row>
    <row r="67" spans="1:4" ht="15" customHeight="1">
      <c r="A67" s="19" t="str">
        <f>+'[1]Plan1'!A72</f>
        <v>21.02.26.03</v>
      </c>
      <c r="B67" s="20" t="str">
        <f>+'[1]Plan1'!B72</f>
        <v>MOBILIZACAO / DESMOBILIZACAO - EQUIPE E EQUIP. TOPOGRAFIA ENTRE 301E600KM      </v>
      </c>
      <c r="C67" s="21" t="str">
        <f>+'[1]Plan1'!C72</f>
        <v>un</v>
      </c>
      <c r="D67" s="22">
        <f>+'[1]Plan1'!D72</f>
        <v>2713.95</v>
      </c>
    </row>
    <row r="68" spans="1:4" ht="15" customHeight="1">
      <c r="A68" s="15" t="str">
        <f>+'[1]Plan1'!A73</f>
        <v>21.02.27.01</v>
      </c>
      <c r="B68" s="16" t="str">
        <f>+'[1]Plan1'!B73</f>
        <v>MOBILIZACAO DE AERONAVE DENTRO DO ESTADO.                                      </v>
      </c>
      <c r="C68" s="17" t="str">
        <f>+'[1]Plan1'!C73</f>
        <v>global</v>
      </c>
      <c r="D68" s="18">
        <f>+'[1]Plan1'!D73</f>
        <v>37344.28</v>
      </c>
    </row>
    <row r="69" spans="1:4" ht="15" customHeight="1">
      <c r="A69" s="19" t="str">
        <f>+'[1]Plan1'!A74</f>
        <v>21.02.28.01</v>
      </c>
      <c r="B69" s="20" t="str">
        <f>+'[1]Plan1'!B74</f>
        <v>COBERTURA FOTOGRAFICA POR AREA FOTOGRAFADA, VOO NA ESCALA 1:20.000             </v>
      </c>
      <c r="C69" s="21" t="str">
        <f>+'[1]Plan1'!C74</f>
        <v>km2</v>
      </c>
      <c r="D69" s="22">
        <f>+'[1]Plan1'!D74</f>
        <v>1299.29</v>
      </c>
    </row>
    <row r="70" spans="1:4" ht="15" customHeight="1">
      <c r="A70" s="15" t="str">
        <f>+'[1]Plan1'!A75</f>
        <v>21.02.28.02</v>
      </c>
      <c r="B70" s="16" t="str">
        <f>+'[1]Plan1'!B75</f>
        <v>COBERTURA FOTOGRAFICA POR AREA FOTOGRAFADA, VOO NA ESCALA 1:5.000              </v>
      </c>
      <c r="C70" s="17" t="str">
        <f>+'[1]Plan1'!C75</f>
        <v>km2</v>
      </c>
      <c r="D70" s="18">
        <f>+'[1]Plan1'!D75</f>
        <v>3716.73</v>
      </c>
    </row>
    <row r="71" spans="1:4" ht="15" customHeight="1">
      <c r="A71" s="19" t="str">
        <f>+'[1]Plan1'!A76</f>
        <v>21.02.29.01</v>
      </c>
      <c r="B71" s="20" t="str">
        <f>+'[1]Plan1'!B76</f>
        <v>REVELACAO DE FOTOS AEREAS INCLUSIVE ARQUIVO DIGITAL E FOTOINDICE.              </v>
      </c>
      <c r="C71" s="21" t="str">
        <f>+'[1]Plan1'!C76</f>
        <v>un</v>
      </c>
      <c r="D71" s="22">
        <f>+'[1]Plan1'!D76</f>
        <v>255.08</v>
      </c>
    </row>
    <row r="72" spans="1:4" ht="15" customHeight="1">
      <c r="A72" s="15" t="str">
        <f>+'[1]Plan1'!A77</f>
        <v>21.02.30.01</v>
      </c>
      <c r="B72" s="16" t="str">
        <f>+'[1]Plan1'!B77</f>
        <v>RESTITUICAO VOO AEROFOTOGRAMETRICO ESC. ATE 5X SUPERIOR AO DO VOO, ESC.1:5.000 </v>
      </c>
      <c r="C72" s="17" t="str">
        <f>+'[1]Plan1'!C77</f>
        <v>km2</v>
      </c>
      <c r="D72" s="18">
        <f>+'[1]Plan1'!D77</f>
        <v>8855.18</v>
      </c>
    </row>
    <row r="73" spans="1:4" ht="15" customHeight="1">
      <c r="A73" s="19" t="str">
        <f>+'[1]Plan1'!A78</f>
        <v>21.02.30.02</v>
      </c>
      <c r="B73" s="20" t="str">
        <f>+'[1]Plan1'!B78</f>
        <v>RESTITUICAO VOO AEROFOTOGRAMETRICO ESC. ATE 5X SUPERIOR AO DO VOO, ESC. 1:1.000</v>
      </c>
      <c r="C73" s="21" t="str">
        <f>+'[1]Plan1'!C78</f>
        <v>km2</v>
      </c>
      <c r="D73" s="22">
        <f>+'[1]Plan1'!D78</f>
        <v>42442.26</v>
      </c>
    </row>
    <row r="74" spans="1:4" ht="15" customHeight="1">
      <c r="A74" s="15" t="str">
        <f>+'[1]Plan1'!A79</f>
        <v>21.02.31.01</v>
      </c>
      <c r="B74" s="16" t="str">
        <f>+'[1]Plan1'!B79</f>
        <v>ORTOFOTOCARTA VOO AEROFOTOGRAMETRICO ESC. ATE 5X SUPERIOR AO DO VOO, ESC.1:5000</v>
      </c>
      <c r="C74" s="17" t="str">
        <f>+'[1]Plan1'!C79</f>
        <v>km2</v>
      </c>
      <c r="D74" s="18">
        <f>+'[1]Plan1'!D79</f>
        <v>1796.12</v>
      </c>
    </row>
    <row r="75" spans="1:4" ht="15" customHeight="1">
      <c r="A75" s="19" t="str">
        <f>+'[1]Plan1'!A80</f>
        <v>21.02.31.02</v>
      </c>
      <c r="B75" s="20" t="str">
        <f>+'[1]Plan1'!B80</f>
        <v>ORTOFOTOCARTA VOO AEROFOTOGRAMETRICO ESC. ATE 5X SUPERIOR AO DO VOO, ESC.1:1000</v>
      </c>
      <c r="C75" s="21" t="str">
        <f>+'[1]Plan1'!C80</f>
        <v>km2</v>
      </c>
      <c r="D75" s="22">
        <f>+'[1]Plan1'!D80</f>
        <v>20580.6</v>
      </c>
    </row>
    <row r="76" spans="1:4" ht="15" customHeight="1">
      <c r="A76" s="15" t="str">
        <f>+'[1]Plan1'!A81</f>
        <v>21.02.32.01</v>
      </c>
      <c r="B76" s="16" t="str">
        <f>+'[1]Plan1'!B81</f>
        <v>APOIO CAMPO AEROF. DETERM. NUM. DE PONTOS P/ RESIST. EM ESC. ATE 5X MAIOR.     </v>
      </c>
      <c r="C76" s="17" t="str">
        <f>+'[1]Plan1'!C81</f>
        <v>km2</v>
      </c>
      <c r="D76" s="18">
        <f>+'[1]Plan1'!D81</f>
        <v>2954.56</v>
      </c>
    </row>
    <row r="77" spans="1:4" ht="15" customHeight="1">
      <c r="A77" s="19" t="str">
        <f>+'[1]Plan1'!A82</f>
        <v>21.02.33.01</v>
      </c>
      <c r="B77" s="20" t="str">
        <f>+'[1]Plan1'!B82</f>
        <v>AVALIACAO MERCADOLOGICA PARA FINS DE DESAPROPRIACAO - URBANA                   </v>
      </c>
      <c r="C77" s="21" t="str">
        <f>+'[1]Plan1'!C82</f>
        <v>un</v>
      </c>
      <c r="D77" s="22">
        <f>+'[1]Plan1'!D82</f>
        <v>2162.53</v>
      </c>
    </row>
    <row r="78" spans="1:4" ht="15" customHeight="1">
      <c r="A78" s="15" t="str">
        <f>+'[1]Plan1'!A83</f>
        <v>21.02.33.02</v>
      </c>
      <c r="B78" s="16" t="str">
        <f>+'[1]Plan1'!B83</f>
        <v>AVALIACAO MERCADOLOGICA PARA FINS DE DESAPROPRIACAO - RURAL                    </v>
      </c>
      <c r="C78" s="17" t="str">
        <f>+'[1]Plan1'!C83</f>
        <v>un</v>
      </c>
      <c r="D78" s="18">
        <f>+'[1]Plan1'!D83</f>
        <v>3306.56</v>
      </c>
    </row>
    <row r="79" spans="1:4" ht="15" customHeight="1">
      <c r="A79" s="19" t="str">
        <f>+'[1]Plan1'!A84</f>
        <v>21.03.01</v>
      </c>
      <c r="B79" s="20" t="str">
        <f>+'[1]Plan1'!B84</f>
        <v>REMOCAO CERCA ARAME,INCL.TRANSPORTE                                            </v>
      </c>
      <c r="C79" s="21" t="str">
        <f>+'[1]Plan1'!C84</f>
        <v>m</v>
      </c>
      <c r="D79" s="22">
        <f>+'[1]Plan1'!D84</f>
        <v>11.25</v>
      </c>
    </row>
    <row r="80" spans="1:4" ht="15" customHeight="1">
      <c r="A80" s="15" t="str">
        <f>+'[1]Plan1'!A85</f>
        <v>21.03.02</v>
      </c>
      <c r="B80" s="16" t="str">
        <f>+'[1]Plan1'!B85</f>
        <v>REMOCAO DE DEFENSA METALICA SIMPLES                                            </v>
      </c>
      <c r="C80" s="17" t="str">
        <f>+'[1]Plan1'!C85</f>
        <v>m</v>
      </c>
      <c r="D80" s="18">
        <f>+'[1]Plan1'!D85</f>
        <v>40.79</v>
      </c>
    </row>
    <row r="81" spans="1:4" ht="15" customHeight="1">
      <c r="A81" s="19" t="str">
        <f>+'[1]Plan1'!A86</f>
        <v>21.03.03</v>
      </c>
      <c r="B81" s="20" t="str">
        <f>+'[1]Plan1'!B86</f>
        <v>REMOCAO DE DEFENSA METALICA DUPLA                                              </v>
      </c>
      <c r="C81" s="21" t="str">
        <f>+'[1]Plan1'!C86</f>
        <v>m</v>
      </c>
      <c r="D81" s="22">
        <f>+'[1]Plan1'!D86</f>
        <v>57.11</v>
      </c>
    </row>
    <row r="82" spans="1:4" ht="15" customHeight="1">
      <c r="A82" s="15" t="str">
        <f>+'[1]Plan1'!A87</f>
        <v>21.03.04</v>
      </c>
      <c r="B82" s="16" t="str">
        <f>+'[1]Plan1'!B87</f>
        <v>REMOCAO DEFENSA MET.SIMPLES P/ REINST.                                         </v>
      </c>
      <c r="C82" s="17" t="str">
        <f>+'[1]Plan1'!C87</f>
        <v>m</v>
      </c>
      <c r="D82" s="18">
        <f>+'[1]Plan1'!D87</f>
        <v>106.39</v>
      </c>
    </row>
    <row r="83" spans="1:4" ht="15" customHeight="1">
      <c r="A83" s="19" t="str">
        <f>+'[1]Plan1'!A88</f>
        <v>21.03.05</v>
      </c>
      <c r="B83" s="20" t="str">
        <f>+'[1]Plan1'!B88</f>
        <v>REMOCAO DEFENSA METALICA DUPLA P/ REINST                                       </v>
      </c>
      <c r="C83" s="21" t="str">
        <f>+'[1]Plan1'!C88</f>
        <v>m</v>
      </c>
      <c r="D83" s="22">
        <f>+'[1]Plan1'!D88</f>
        <v>127.67</v>
      </c>
    </row>
    <row r="84" spans="1:4" ht="15" customHeight="1">
      <c r="A84" s="15" t="str">
        <f>+'[1]Plan1'!A89</f>
        <v>21.03.06</v>
      </c>
      <c r="B84" s="16" t="str">
        <f>+'[1]Plan1'!B89</f>
        <v>REMOCAO CANALIZACAO D&gt;=0,60M                                                   </v>
      </c>
      <c r="C84" s="17" t="str">
        <f>+'[1]Plan1'!C89</f>
        <v>m</v>
      </c>
      <c r="D84" s="18">
        <f>+'[1]Plan1'!D89</f>
        <v>76.79</v>
      </c>
    </row>
    <row r="85" spans="1:4" ht="15" customHeight="1">
      <c r="A85" s="19" t="str">
        <f>+'[1]Plan1'!A90</f>
        <v>21.03.07</v>
      </c>
      <c r="B85" s="20" t="str">
        <f>+'[1]Plan1'!B90</f>
        <v>REMOCAO CANALIZACAO D&lt;0,60M                                                    </v>
      </c>
      <c r="C85" s="21" t="str">
        <f>+'[1]Plan1'!C90</f>
        <v>m</v>
      </c>
      <c r="D85" s="22">
        <f>+'[1]Plan1'!D90</f>
        <v>65.82</v>
      </c>
    </row>
    <row r="86" spans="1:4" ht="15" customHeight="1">
      <c r="A86" s="15" t="str">
        <f>+'[1]Plan1'!A91</f>
        <v>21.03.08</v>
      </c>
      <c r="B86" s="16" t="str">
        <f>+'[1]Plan1'!B91</f>
        <v>REMOCAO E TRANSPORTE DE GUIA PRE-MOLDADA                                       </v>
      </c>
      <c r="C86" s="17" t="str">
        <f>+'[1]Plan1'!C91</f>
        <v>m</v>
      </c>
      <c r="D86" s="18">
        <f>+'[1]Plan1'!D91</f>
        <v>16.87</v>
      </c>
    </row>
    <row r="87" spans="1:4" ht="15" customHeight="1">
      <c r="A87" s="19" t="str">
        <f>+'[1]Plan1'!A92</f>
        <v>21.03.09</v>
      </c>
      <c r="B87" s="20" t="str">
        <f>+'[1]Plan1'!B92</f>
        <v>REMOCAO DE ESTACA DE EUCALIPTO                                                 </v>
      </c>
      <c r="C87" s="21" t="str">
        <f>+'[1]Plan1'!C92</f>
        <v>m</v>
      </c>
      <c r="D87" s="22">
        <f>+'[1]Plan1'!D92</f>
        <v>10.46</v>
      </c>
    </row>
    <row r="88" spans="1:4" ht="15" customHeight="1">
      <c r="A88" s="15" t="str">
        <f>+'[1]Plan1'!A93</f>
        <v>21.03.10</v>
      </c>
      <c r="B88" s="16" t="str">
        <f>+'[1]Plan1'!B93</f>
        <v>REMOCAO DE TACHA REFLETIVA                                                     </v>
      </c>
      <c r="C88" s="17" t="str">
        <f>+'[1]Plan1'!C93</f>
        <v>un</v>
      </c>
      <c r="D88" s="18">
        <f>+'[1]Plan1'!D93</f>
        <v>7.01</v>
      </c>
    </row>
    <row r="89" spans="1:4" ht="15" customHeight="1">
      <c r="A89" s="19" t="str">
        <f>+'[1]Plan1'!A94</f>
        <v>21.03.11.01</v>
      </c>
      <c r="B89" s="20" t="str">
        <f>+'[1]Plan1'!B94</f>
        <v>REMOCAO DE PINTURA ACRIL.  DEMARC.DE VIA POR PROCESSO MANUAL                   </v>
      </c>
      <c r="C89" s="21" t="str">
        <f>+'[1]Plan1'!C94</f>
        <v>m2</v>
      </c>
      <c r="D89" s="22">
        <f>+'[1]Plan1'!D94</f>
        <v>49.06</v>
      </c>
    </row>
    <row r="90" spans="1:4" ht="15" customHeight="1">
      <c r="A90" s="15" t="str">
        <f>+'[1]Plan1'!A95</f>
        <v>21.04.01</v>
      </c>
      <c r="B90" s="16" t="str">
        <f>+'[1]Plan1'!B95</f>
        <v>CERCA DE ARAME FARPADO C/ 4 FIOS                                               </v>
      </c>
      <c r="C90" s="17" t="str">
        <f>+'[1]Plan1'!C95</f>
        <v>m</v>
      </c>
      <c r="D90" s="18">
        <f>+'[1]Plan1'!D95</f>
        <v>43.96</v>
      </c>
    </row>
    <row r="91" spans="1:4" ht="15" customHeight="1">
      <c r="A91" s="19" t="str">
        <f>+'[1]Plan1'!A96</f>
        <v>21.04.02</v>
      </c>
      <c r="B91" s="20" t="str">
        <f>+'[1]Plan1'!B96</f>
        <v>CERCA DE ARAME FARPADO C/ 6 FIOS                                               </v>
      </c>
      <c r="C91" s="21" t="str">
        <f>+'[1]Plan1'!C96</f>
        <v>m</v>
      </c>
      <c r="D91" s="22">
        <f>+'[1]Plan1'!D96</f>
        <v>48.99</v>
      </c>
    </row>
    <row r="92" spans="1:4" ht="15" customHeight="1">
      <c r="A92" s="15" t="str">
        <f>+'[1]Plan1'!A97</f>
        <v>21.04.03</v>
      </c>
      <c r="B92" s="16" t="str">
        <f>+'[1]Plan1'!B97</f>
        <v>CERCA ARAME FARPADO POR REAPROVEITAMENTO                                       </v>
      </c>
      <c r="C92" s="17" t="str">
        <f>+'[1]Plan1'!C97</f>
        <v>m</v>
      </c>
      <c r="D92" s="18">
        <f>+'[1]Plan1'!D97</f>
        <v>20.02</v>
      </c>
    </row>
    <row r="93" spans="1:4" ht="15" customHeight="1">
      <c r="A93" s="19" t="str">
        <f>+'[1]Plan1'!A98</f>
        <v>21.05.01</v>
      </c>
      <c r="B93" s="20" t="str">
        <f>+'[1]Plan1'!B98</f>
        <v>DEMOLICAO DE CONCRETO ARMADO                                                   </v>
      </c>
      <c r="C93" s="21" t="str">
        <f>+'[1]Plan1'!C98</f>
        <v>m3</v>
      </c>
      <c r="D93" s="22">
        <f>+'[1]Plan1'!D98</f>
        <v>279.68</v>
      </c>
    </row>
    <row r="94" spans="1:4" ht="15" customHeight="1">
      <c r="A94" s="15" t="str">
        <f>+'[1]Plan1'!A99</f>
        <v>21.05.02</v>
      </c>
      <c r="B94" s="16" t="str">
        <f>+'[1]Plan1'!B99</f>
        <v>DEMOLICAO DE CONCRETO SIMPLES                                                  </v>
      </c>
      <c r="C94" s="17" t="str">
        <f>+'[1]Plan1'!C99</f>
        <v>m3</v>
      </c>
      <c r="D94" s="18">
        <f>+'[1]Plan1'!D99</f>
        <v>148.34</v>
      </c>
    </row>
    <row r="95" spans="1:4" ht="15" customHeight="1">
      <c r="A95" s="19" t="str">
        <f>+'[1]Plan1'!A100</f>
        <v>21.05.04</v>
      </c>
      <c r="B95" s="20" t="str">
        <f>+'[1]Plan1'!B100</f>
        <v>DEMOLICAO PAV.RIG.INCL.TRANSP. ATE 1 KM                                        </v>
      </c>
      <c r="C95" s="21" t="str">
        <f>+'[1]Plan1'!C100</f>
        <v>m3</v>
      </c>
      <c r="D95" s="22">
        <f>+'[1]Plan1'!D100</f>
        <v>150.21</v>
      </c>
    </row>
    <row r="96" spans="1:4" ht="15" customHeight="1">
      <c r="A96" s="15" t="str">
        <f>+'[1]Plan1'!A101</f>
        <v>21.05.05</v>
      </c>
      <c r="B96" s="16" t="str">
        <f>+'[1]Plan1'!B101</f>
        <v>DEMOLICAO DE EDIFICACAO EM ALVENARIA                                           </v>
      </c>
      <c r="C96" s="17" t="str">
        <f>+'[1]Plan1'!C101</f>
        <v>m2</v>
      </c>
      <c r="D96" s="18">
        <f>+'[1]Plan1'!D101</f>
        <v>42.11</v>
      </c>
    </row>
    <row r="97" spans="1:4" ht="15" customHeight="1">
      <c r="A97" s="19" t="str">
        <f>+'[1]Plan1'!A102</f>
        <v>21.05.06</v>
      </c>
      <c r="B97" s="20" t="str">
        <f>+'[1]Plan1'!B102</f>
        <v>DEMOLICAO DE EDIFICACAO EM MADEIRA                                             </v>
      </c>
      <c r="C97" s="21" t="str">
        <f>+'[1]Plan1'!C102</f>
        <v>m2</v>
      </c>
      <c r="D97" s="22">
        <f>+'[1]Plan1'!D102</f>
        <v>16.78</v>
      </c>
    </row>
    <row r="98" spans="1:4" ht="15" customHeight="1">
      <c r="A98" s="15" t="str">
        <f>+'[1]Plan1'!A103</f>
        <v>21.05.07</v>
      </c>
      <c r="B98" s="16" t="str">
        <f>+'[1]Plan1'!B103</f>
        <v>DEMOLICAO PAVIMENTOFLEXIVEL C/TRANSPORT                                        </v>
      </c>
      <c r="C98" s="17" t="str">
        <f>+'[1]Plan1'!C103</f>
        <v>m3</v>
      </c>
      <c r="D98" s="18">
        <f>+'[1]Plan1'!D103</f>
        <v>27.1</v>
      </c>
    </row>
    <row r="99" spans="1:4" ht="15" customHeight="1">
      <c r="A99" s="19" t="str">
        <f>+'[1]Plan1'!A104</f>
        <v>21.07.01</v>
      </c>
      <c r="B99" s="20" t="str">
        <f>+'[1]Plan1'!B104</f>
        <v>ABERTURA DE POCO DE INSPECAO ATE 1,5M DE PROFUNDIDADE                          </v>
      </c>
      <c r="C99" s="21" t="str">
        <f>+'[1]Plan1'!C104</f>
        <v>m</v>
      </c>
      <c r="D99" s="22">
        <f>+'[1]Plan1'!D104</f>
        <v>750</v>
      </c>
    </row>
    <row r="100" spans="1:4" ht="15" customHeight="1">
      <c r="A100" s="15" t="str">
        <f>+'[1]Plan1'!A105</f>
        <v>21.07.02</v>
      </c>
      <c r="B100" s="16" t="str">
        <f>+'[1]Plan1'!B105</f>
        <v>ENSAIO DE UMIDADE NATURAL                                                      </v>
      </c>
      <c r="C100" s="17" t="str">
        <f>+'[1]Plan1'!C105</f>
        <v>un</v>
      </c>
      <c r="D100" s="18">
        <f>+'[1]Plan1'!D105</f>
        <v>35</v>
      </c>
    </row>
    <row r="101" spans="1:4" ht="15" customHeight="1">
      <c r="A101" s="19" t="str">
        <f>+'[1]Plan1'!A106</f>
        <v>21.07.03</v>
      </c>
      <c r="B101" s="20" t="str">
        <f>+'[1]Plan1'!B106</f>
        <v>ENSAIO DE DENSIDADE NATURAL                                                    </v>
      </c>
      <c r="C101" s="21" t="str">
        <f>+'[1]Plan1'!C106</f>
        <v>un</v>
      </c>
      <c r="D101" s="22">
        <f>+'[1]Plan1'!D106</f>
        <v>75</v>
      </c>
    </row>
    <row r="102" spans="1:4" ht="15" customHeight="1">
      <c r="A102" s="15" t="str">
        <f>+'[1]Plan1'!A107</f>
        <v>21.07.04</v>
      </c>
      <c r="B102" s="16" t="str">
        <f>+'[1]Plan1'!B107</f>
        <v>ANALISE GRANULOMETRICA POR PENEIRAMENTO E SEDIMENTACAO.                        </v>
      </c>
      <c r="C102" s="17" t="str">
        <f>+'[1]Plan1'!C107</f>
        <v>un</v>
      </c>
      <c r="D102" s="18">
        <f>+'[1]Plan1'!D107</f>
        <v>195</v>
      </c>
    </row>
    <row r="103" spans="1:4" ht="15" customHeight="1">
      <c r="A103" s="19" t="str">
        <f>+'[1]Plan1'!A108</f>
        <v>21.07.05</v>
      </c>
      <c r="B103" s="20" t="str">
        <f>+'[1]Plan1'!B108</f>
        <v>ENSAIO DE CBR 5 PONTOS E.N.                                                    </v>
      </c>
      <c r="C103" s="21" t="str">
        <f>+'[1]Plan1'!C108</f>
        <v>un</v>
      </c>
      <c r="D103" s="22">
        <f>+'[1]Plan1'!D108</f>
        <v>270</v>
      </c>
    </row>
    <row r="104" spans="1:4" ht="15" customHeight="1">
      <c r="A104" s="15" t="str">
        <f>+'[1]Plan1'!A109</f>
        <v>21.07.06</v>
      </c>
      <c r="B104" s="16" t="str">
        <f>+'[1]Plan1'!B109</f>
        <v>ENSAIO DE CBR 5 PONTOS E.I.                                                    </v>
      </c>
      <c r="C104" s="17" t="str">
        <f>+'[1]Plan1'!C109</f>
        <v>un</v>
      </c>
      <c r="D104" s="18">
        <f>+'[1]Plan1'!D109</f>
        <v>300</v>
      </c>
    </row>
    <row r="105" spans="1:4" ht="15" customHeight="1">
      <c r="A105" s="19" t="str">
        <f>+'[1]Plan1'!A110</f>
        <v>21.07.07</v>
      </c>
      <c r="B105" s="20" t="str">
        <f>+'[1]Plan1'!B110</f>
        <v>CLASSIFICACAO MCT (PERDA POR IMERSAO E MINI MCV).                              </v>
      </c>
      <c r="C105" s="21" t="str">
        <f>+'[1]Plan1'!C110</f>
        <v>conjunto</v>
      </c>
      <c r="D105" s="22">
        <f>+'[1]Plan1'!D110</f>
        <v>380</v>
      </c>
    </row>
    <row r="106" spans="1:4" ht="15" customHeight="1">
      <c r="A106" s="15" t="str">
        <f>+'[1]Plan1'!A111</f>
        <v>21.07.12</v>
      </c>
      <c r="B106" s="16" t="str">
        <f>+'[1]Plan1'!B111</f>
        <v>CLASSIFICACAO MCT - METODO PASTILHA                                            </v>
      </c>
      <c r="C106" s="17" t="str">
        <f>+'[1]Plan1'!C111</f>
        <v>un</v>
      </c>
      <c r="D106" s="18">
        <f>+'[1]Plan1'!D111</f>
        <v>135</v>
      </c>
    </row>
    <row r="107" spans="1:4" ht="15" customHeight="1">
      <c r="A107" s="19" t="str">
        <f>+'[1]Plan1'!A112</f>
        <v>21.07.13</v>
      </c>
      <c r="B107" s="20" t="str">
        <f>+'[1]Plan1'!B112</f>
        <v>ENSAIO DE CBR 1 PONTO MOLDADO NA UMIDADE OTIMA DE COMPACTACAO (E.N.)           </v>
      </c>
      <c r="C107" s="21" t="str">
        <f>+'[1]Plan1'!C112</f>
        <v>un</v>
      </c>
      <c r="D107" s="22">
        <f>+'[1]Plan1'!D112</f>
        <v>220</v>
      </c>
    </row>
    <row r="108" spans="1:4" ht="15" customHeight="1">
      <c r="A108" s="15" t="str">
        <f>+'[1]Plan1'!A113</f>
        <v>21.07.14</v>
      </c>
      <c r="B108" s="16" t="str">
        <f>+'[1]Plan1'!B113</f>
        <v>ENSAIO DE COMPACTACAO - PROCTOR.                                               </v>
      </c>
      <c r="C108" s="17" t="str">
        <f>+'[1]Plan1'!C113</f>
        <v>un</v>
      </c>
      <c r="D108" s="18">
        <f>+'[1]Plan1'!D113</f>
        <v>130</v>
      </c>
    </row>
    <row r="109" spans="1:4" ht="15" customHeight="1">
      <c r="A109" s="19" t="str">
        <f>+'[1]Plan1'!A114</f>
        <v>21.07.15</v>
      </c>
      <c r="B109" s="20" t="str">
        <f>+'[1]Plan1'!B114</f>
        <v>GRANULOMETRIA POR PENEIRAMENTO SIMPLES (SEM SEDIMENTACAO).                     </v>
      </c>
      <c r="C109" s="21" t="str">
        <f>+'[1]Plan1'!C114</f>
        <v>un</v>
      </c>
      <c r="D109" s="22">
        <f>+'[1]Plan1'!D114</f>
        <v>100</v>
      </c>
    </row>
    <row r="110" spans="1:4" ht="15" customHeight="1">
      <c r="A110" s="15" t="str">
        <f>+'[1]Plan1'!A115</f>
        <v>21.08.01</v>
      </c>
      <c r="B110" s="16" t="str">
        <f>+'[1]Plan1'!B115</f>
        <v>LIMPEZA DE DRENAGEM DA PLATAFORMA                                              </v>
      </c>
      <c r="C110" s="17" t="str">
        <f>+'[1]Plan1'!C115</f>
        <v>m</v>
      </c>
      <c r="D110" s="18">
        <f>+'[1]Plan1'!D115</f>
        <v>0.96</v>
      </c>
    </row>
    <row r="111" spans="1:4" ht="15" customHeight="1">
      <c r="A111" s="19" t="str">
        <f>+'[1]Plan1'!A116</f>
        <v>21.08.02</v>
      </c>
      <c r="B111" s="20" t="str">
        <f>+'[1]Plan1'!B116</f>
        <v>LIMPEZA DE BUEIROS DIAMETRO ATE 80CM                                           </v>
      </c>
      <c r="C111" s="21" t="str">
        <f>+'[1]Plan1'!C116</f>
        <v>m</v>
      </c>
      <c r="D111" s="22">
        <f>+'[1]Plan1'!D116</f>
        <v>45.39</v>
      </c>
    </row>
    <row r="112" spans="1:4" ht="15" customHeight="1">
      <c r="A112" s="15" t="str">
        <f>+'[1]Plan1'!A117</f>
        <v>21.08.03</v>
      </c>
      <c r="B112" s="16" t="str">
        <f>+'[1]Plan1'!B117</f>
        <v>LIMPEZA DE BUEIROS DIAMETRO ATE 100CM                                          </v>
      </c>
      <c r="C112" s="17" t="str">
        <f>+'[1]Plan1'!C117</f>
        <v>m</v>
      </c>
      <c r="D112" s="18">
        <f>+'[1]Plan1'!D117</f>
        <v>47.4</v>
      </c>
    </row>
    <row r="113" spans="1:4" ht="15" customHeight="1">
      <c r="A113" s="19" t="str">
        <f>+'[1]Plan1'!A118</f>
        <v>21.08.04</v>
      </c>
      <c r="B113" s="20" t="str">
        <f>+'[1]Plan1'!B118</f>
        <v>LIMPEZA DE BUEIROS DIAMETRO ATE 120CM                                          </v>
      </c>
      <c r="C113" s="21" t="str">
        <f>+'[1]Plan1'!C118</f>
        <v>m</v>
      </c>
      <c r="D113" s="22">
        <f>+'[1]Plan1'!D118</f>
        <v>50.6</v>
      </c>
    </row>
    <row r="114" spans="1:4" ht="15" customHeight="1">
      <c r="A114" s="15" t="str">
        <f>+'[1]Plan1'!A119</f>
        <v>21.08.05</v>
      </c>
      <c r="B114" s="16" t="str">
        <f>+'[1]Plan1'!B119</f>
        <v>LIMPEZA DE BUEIROS DIAMETRO ATE 150CM                                          </v>
      </c>
      <c r="C114" s="17" t="str">
        <f>+'[1]Plan1'!C119</f>
        <v>m</v>
      </c>
      <c r="D114" s="18">
        <f>+'[1]Plan1'!D119</f>
        <v>53.51</v>
      </c>
    </row>
    <row r="115" spans="1:4" ht="15" customHeight="1">
      <c r="A115" s="19" t="str">
        <f>+'[1]Plan1'!A120</f>
        <v>21.08.06</v>
      </c>
      <c r="B115" s="20" t="str">
        <f>+'[1]Plan1'!B120</f>
        <v>LIMPEZA DE GALERIA                                                             </v>
      </c>
      <c r="C115" s="21" t="str">
        <f>+'[1]Plan1'!C120</f>
        <v>m</v>
      </c>
      <c r="D115" s="22">
        <f>+'[1]Plan1'!D120</f>
        <v>47.35</v>
      </c>
    </row>
    <row r="116" spans="1:4" ht="15" customHeight="1">
      <c r="A116" s="15" t="str">
        <f>+'[1]Plan1'!A121</f>
        <v>21.08.08</v>
      </c>
      <c r="B116" s="16" t="str">
        <f>+'[1]Plan1'!B121</f>
        <v>DEMOLICAO E RETIRADA DE GUARDA-CORPO                                           </v>
      </c>
      <c r="C116" s="17" t="str">
        <f>+'[1]Plan1'!C121</f>
        <v>m3</v>
      </c>
      <c r="D116" s="18">
        <f>+'[1]Plan1'!D121</f>
        <v>248.32</v>
      </c>
    </row>
    <row r="117" spans="1:4" ht="15" customHeight="1">
      <c r="A117" s="19" t="str">
        <f>+'[1]Plan1'!A122</f>
        <v>21.08.09</v>
      </c>
      <c r="B117" s="20" t="str">
        <f>+'[1]Plan1'!B122</f>
        <v>LIMPEZA DE BUEIROS DIAMETRO ATE 60CM                                           </v>
      </c>
      <c r="C117" s="21" t="str">
        <f>+'[1]Plan1'!C122</f>
        <v>m</v>
      </c>
      <c r="D117" s="22">
        <f>+'[1]Plan1'!D122</f>
        <v>35.61</v>
      </c>
    </row>
    <row r="118" spans="1:4" ht="15" customHeight="1">
      <c r="A118" s="15" t="str">
        <f>+'[1]Plan1'!A123</f>
        <v>21.08.11</v>
      </c>
      <c r="B118" s="16" t="str">
        <f>+'[1]Plan1'!B123</f>
        <v>LIMPEZA DE DRENAGEM FORA DA PLATAFORMA                                         </v>
      </c>
      <c r="C118" s="17" t="str">
        <f>+'[1]Plan1'!C123</f>
        <v>m</v>
      </c>
      <c r="D118" s="18">
        <f>+'[1]Plan1'!D123</f>
        <v>1.16</v>
      </c>
    </row>
    <row r="119" spans="1:4" ht="15" customHeight="1">
      <c r="A119" s="19" t="str">
        <f>+'[1]Plan1'!A124</f>
        <v>22.01.01</v>
      </c>
      <c r="B119" s="20" t="str">
        <f>+'[1]Plan1'!B124</f>
        <v>LIMP.TERRENO SEM DESTOCAMENTO DE ARVORES                                       </v>
      </c>
      <c r="C119" s="21" t="str">
        <f>+'[1]Plan1'!C124</f>
        <v>m2</v>
      </c>
      <c r="D119" s="22">
        <f>+'[1]Plan1'!D124</f>
        <v>0.26</v>
      </c>
    </row>
    <row r="120" spans="1:4" ht="15" customHeight="1">
      <c r="A120" s="15" t="str">
        <f>+'[1]Plan1'!A125</f>
        <v>22.01.02</v>
      </c>
      <c r="B120" s="16" t="str">
        <f>+'[1]Plan1'!B125</f>
        <v>LIMP.TERRENO C/DEST.ARV.PERIMETRO&lt;=78CM                                        </v>
      </c>
      <c r="C120" s="17" t="str">
        <f>+'[1]Plan1'!C125</f>
        <v>m2</v>
      </c>
      <c r="D120" s="18">
        <f>+'[1]Plan1'!D125</f>
        <v>0.66</v>
      </c>
    </row>
    <row r="121" spans="1:4" ht="15" customHeight="1">
      <c r="A121" s="19" t="str">
        <f>+'[1]Plan1'!A126</f>
        <v>22.01.03</v>
      </c>
      <c r="B121" s="20" t="str">
        <f>+'[1]Plan1'!B126</f>
        <v>LIMP. MANUAL TERRENO AMONT. DE MATERIAL                                        </v>
      </c>
      <c r="C121" s="21" t="str">
        <f>+'[1]Plan1'!C126</f>
        <v>m2</v>
      </c>
      <c r="D121" s="22">
        <f>+'[1]Plan1'!D126</f>
        <v>2.71</v>
      </c>
    </row>
    <row r="122" spans="1:4" ht="15" customHeight="1">
      <c r="A122" s="15" t="str">
        <f>+'[1]Plan1'!A127</f>
        <v>22.01.04</v>
      </c>
      <c r="B122" s="16" t="str">
        <f>+'[1]Plan1'!B127</f>
        <v>DERRUBADA E DEST.ARV.C/PERIMETRO&gt;78CM                                          </v>
      </c>
      <c r="C122" s="17" t="str">
        <f>+'[1]Plan1'!C127</f>
        <v>un</v>
      </c>
      <c r="D122" s="18">
        <f>+'[1]Plan1'!D127</f>
        <v>64.47</v>
      </c>
    </row>
    <row r="123" spans="1:4" ht="15" customHeight="1">
      <c r="A123" s="19" t="str">
        <f>+'[1]Plan1'!A128</f>
        <v>22.01.05</v>
      </c>
      <c r="B123" s="20" t="str">
        <f>+'[1]Plan1'!B128</f>
        <v>DEST.ARV.COM PERIMETRO MAIOR QUE 78CM                                          </v>
      </c>
      <c r="C123" s="21" t="str">
        <f>+'[1]Plan1'!C128</f>
        <v>un</v>
      </c>
      <c r="D123" s="22">
        <f>+'[1]Plan1'!D128</f>
        <v>22.2</v>
      </c>
    </row>
    <row r="124" spans="1:4" ht="15" customHeight="1">
      <c r="A124" s="15" t="str">
        <f>+'[1]Plan1'!A129</f>
        <v>22.01.06</v>
      </c>
      <c r="B124" s="16" t="str">
        <f>+'[1]Plan1'!B129</f>
        <v>RASPAGEM DO TERRENO                                                            </v>
      </c>
      <c r="C124" s="17" t="str">
        <f>+'[1]Plan1'!C129</f>
        <v>m2</v>
      </c>
      <c r="D124" s="18">
        <f>+'[1]Plan1'!D129</f>
        <v>0.63</v>
      </c>
    </row>
    <row r="125" spans="1:4" ht="15" customHeight="1">
      <c r="A125" s="19" t="str">
        <f>+'[1]Plan1'!A130</f>
        <v>22.02.01</v>
      </c>
      <c r="B125" s="20" t="str">
        <f>+'[1]Plan1'!B130</f>
        <v>ESCAVACAO E CARGA DE MATERIAL DE 1/2A CATEGORIA                                </v>
      </c>
      <c r="C125" s="21" t="str">
        <f>+'[1]Plan1'!C130</f>
        <v>m3</v>
      </c>
      <c r="D125" s="22">
        <f>+'[1]Plan1'!D130</f>
        <v>4.48</v>
      </c>
    </row>
    <row r="126" spans="1:4" ht="15" customHeight="1">
      <c r="A126" s="15" t="str">
        <f>+'[1]Plan1'!A131</f>
        <v>22.02.02</v>
      </c>
      <c r="B126" s="16" t="str">
        <f>+'[1]Plan1'!B131</f>
        <v>ESCAV.CARGA MATERIAL DE 2 CAT. C/ RIPPER                                       </v>
      </c>
      <c r="C126" s="17" t="str">
        <f>+'[1]Plan1'!C131</f>
        <v>m3</v>
      </c>
      <c r="D126" s="18">
        <f>+'[1]Plan1'!D131</f>
        <v>5.72</v>
      </c>
    </row>
    <row r="127" spans="1:4" ht="15" customHeight="1">
      <c r="A127" s="19" t="str">
        <f>+'[1]Plan1'!A132</f>
        <v>22.02.03</v>
      </c>
      <c r="B127" s="20" t="str">
        <f>+'[1]Plan1'!B132</f>
        <v>ESCAV.CARGA MATERIAL 2 CAT.C/EXPLOSIVO                                         </v>
      </c>
      <c r="C127" s="21" t="str">
        <f>+'[1]Plan1'!C132</f>
        <v>m3</v>
      </c>
      <c r="D127" s="22">
        <f>+'[1]Plan1'!D132</f>
        <v>18.97</v>
      </c>
    </row>
    <row r="128" spans="1:4" ht="15" customHeight="1">
      <c r="A128" s="15" t="str">
        <f>+'[1]Plan1'!A133</f>
        <v>22.02.04</v>
      </c>
      <c r="B128" s="16" t="str">
        <f>+'[1]Plan1'!B133</f>
        <v>ESCAVACAO E CARGA MATERIAL  3 CATEGORIA                                        </v>
      </c>
      <c r="C128" s="17" t="str">
        <f>+'[1]Plan1'!C133</f>
        <v>m3</v>
      </c>
      <c r="D128" s="18">
        <f>+'[1]Plan1'!D133</f>
        <v>30.15</v>
      </c>
    </row>
    <row r="129" spans="1:4" ht="15" customHeight="1">
      <c r="A129" s="19" t="str">
        <f>+'[1]Plan1'!A134</f>
        <v>22.02.05</v>
      </c>
      <c r="B129" s="20" t="str">
        <f>+'[1]Plan1'!B134</f>
        <v>ESCAV.CARGA SOLO MOLE SOB LAMINA D´AGUA                                        </v>
      </c>
      <c r="C129" s="21" t="str">
        <f>+'[1]Plan1'!C134</f>
        <v>m3</v>
      </c>
      <c r="D129" s="22">
        <f>+'[1]Plan1'!D134</f>
        <v>9.7</v>
      </c>
    </row>
    <row r="130" spans="1:4" ht="15" customHeight="1">
      <c r="A130" s="15" t="str">
        <f>+'[1]Plan1'!A135</f>
        <v>22.02.06</v>
      </c>
      <c r="B130" s="16" t="str">
        <f>+'[1]Plan1'!B135</f>
        <v>CARGA DE MATERIAL LIMPEZA                                                      </v>
      </c>
      <c r="C130" s="17" t="str">
        <f>+'[1]Plan1'!C135</f>
        <v>m3</v>
      </c>
      <c r="D130" s="18">
        <f>+'[1]Plan1'!D135</f>
        <v>2.18</v>
      </c>
    </row>
    <row r="131" spans="1:4" ht="15" customHeight="1">
      <c r="A131" s="19" t="str">
        <f>+'[1]Plan1'!A136</f>
        <v>22.02.07</v>
      </c>
      <c r="B131" s="20" t="str">
        <f>+'[1]Plan1'!B136</f>
        <v>ESCAV.,CARGA E DESC.MAT.SIL-ARG.NO CORTE                                       </v>
      </c>
      <c r="C131" s="21" t="str">
        <f>+'[1]Plan1'!C136</f>
        <v>m3</v>
      </c>
      <c r="D131" s="22">
        <f>+'[1]Plan1'!D136</f>
        <v>4.57</v>
      </c>
    </row>
    <row r="132" spans="1:4" ht="15" customHeight="1">
      <c r="A132" s="15" t="str">
        <f>+'[1]Plan1'!A137</f>
        <v>22.02.08</v>
      </c>
      <c r="B132" s="16" t="str">
        <f>+'[1]Plan1'!B137</f>
        <v>AQUIS.MAT.ESPAL.CONF.ROLAGEM MAT.SIL.ARG                                       </v>
      </c>
      <c r="C132" s="17" t="str">
        <f>+'[1]Plan1'!C137</f>
        <v>m3</v>
      </c>
      <c r="D132" s="18">
        <f>+'[1]Plan1'!D137</f>
        <v>3.62</v>
      </c>
    </row>
    <row r="133" spans="1:4" ht="15" customHeight="1">
      <c r="A133" s="19" t="str">
        <f>+'[1]Plan1'!A138</f>
        <v>22.02.09</v>
      </c>
      <c r="B133" s="20" t="str">
        <f>+'[1]Plan1'!B138</f>
        <v>ESPALHAMENTO/REGULARIZACAO/COMPACTACAO DE MATERIAL EM BOTA-FORA.               </v>
      </c>
      <c r="C133" s="21" t="str">
        <f>+'[1]Plan1'!C138</f>
        <v>m3</v>
      </c>
      <c r="D133" s="22">
        <f>+'[1]Plan1'!D138</f>
        <v>2.12</v>
      </c>
    </row>
    <row r="134" spans="1:4" ht="15" customHeight="1">
      <c r="A134" s="15" t="str">
        <f>+'[1]Plan1'!A139</f>
        <v>22.03.01</v>
      </c>
      <c r="B134" s="16" t="str">
        <f>+'[1]Plan1'!B139</f>
        <v>TRANSPORTE DE 1/2 CATEGORIA ATE 1 KM                                           </v>
      </c>
      <c r="C134" s="17" t="str">
        <f>+'[1]Plan1'!C139</f>
        <v>m3*km</v>
      </c>
      <c r="D134" s="18">
        <f>+'[1]Plan1'!D139</f>
        <v>3.77</v>
      </c>
    </row>
    <row r="135" spans="1:4" ht="15" customHeight="1">
      <c r="A135" s="19" t="str">
        <f>+'[1]Plan1'!A140</f>
        <v>22.03.02</v>
      </c>
      <c r="B135" s="20" t="str">
        <f>+'[1]Plan1'!B140</f>
        <v>TRANSPORTE DE 1/2 CATEGORIA ATE 2 KM                                           </v>
      </c>
      <c r="C135" s="21" t="str">
        <f>+'[1]Plan1'!C140</f>
        <v>m3*km</v>
      </c>
      <c r="D135" s="22">
        <f>+'[1]Plan1'!D140</f>
        <v>2.22</v>
      </c>
    </row>
    <row r="136" spans="1:4" ht="15" customHeight="1">
      <c r="A136" s="15" t="str">
        <f>+'[1]Plan1'!A141</f>
        <v>22.03.03</v>
      </c>
      <c r="B136" s="16" t="str">
        <f>+'[1]Plan1'!B141</f>
        <v>TRANSPORTE DE 1/2 CATEGORIA ATE 5 KM                                           </v>
      </c>
      <c r="C136" s="17" t="str">
        <f>+'[1]Plan1'!C141</f>
        <v>m3*km</v>
      </c>
      <c r="D136" s="18">
        <f>+'[1]Plan1'!D141</f>
        <v>1.72</v>
      </c>
    </row>
    <row r="137" spans="1:4" ht="15" customHeight="1">
      <c r="A137" s="19" t="str">
        <f>+'[1]Plan1'!A142</f>
        <v>22.03.04</v>
      </c>
      <c r="B137" s="20" t="str">
        <f>+'[1]Plan1'!B142</f>
        <v>TRANSPORTE DE 1/2 CATEGORIA ATE 10 KM                                          </v>
      </c>
      <c r="C137" s="21" t="str">
        <f>+'[1]Plan1'!C142</f>
        <v>m3*km</v>
      </c>
      <c r="D137" s="22">
        <f>+'[1]Plan1'!D142</f>
        <v>1.44</v>
      </c>
    </row>
    <row r="138" spans="1:4" ht="15" customHeight="1">
      <c r="A138" s="15" t="str">
        <f>+'[1]Plan1'!A143</f>
        <v>22.03.05</v>
      </c>
      <c r="B138" s="16" t="str">
        <f>+'[1]Plan1'!B143</f>
        <v>TRANSPORTE DE 1/2 CATEGORIA ATE 15 KM                                          </v>
      </c>
      <c r="C138" s="17" t="str">
        <f>+'[1]Plan1'!C143</f>
        <v>m3*km</v>
      </c>
      <c r="D138" s="18">
        <f>+'[1]Plan1'!D143</f>
        <v>1.27</v>
      </c>
    </row>
    <row r="139" spans="1:4" ht="15" customHeight="1">
      <c r="A139" s="19" t="str">
        <f>+'[1]Plan1'!A144</f>
        <v>22.03.06</v>
      </c>
      <c r="B139" s="20" t="str">
        <f>+'[1]Plan1'!B144</f>
        <v>TRANSPORTE DE 1/2 CATEGORIA ALEM DE 15KM                                       </v>
      </c>
      <c r="C139" s="21" t="str">
        <f>+'[1]Plan1'!C144</f>
        <v>m3*km</v>
      </c>
      <c r="D139" s="22">
        <f>+'[1]Plan1'!D144</f>
        <v>1</v>
      </c>
    </row>
    <row r="140" spans="1:4" ht="15" customHeight="1">
      <c r="A140" s="15" t="str">
        <f>+'[1]Plan1'!A145</f>
        <v>22.03.07</v>
      </c>
      <c r="B140" s="16" t="str">
        <f>+'[1]Plan1'!B145</f>
        <v>TRANSPORTE DE 3 CATEGORIA ATE 1 KM                                             </v>
      </c>
      <c r="C140" s="17" t="str">
        <f>+'[1]Plan1'!C145</f>
        <v>m3*km</v>
      </c>
      <c r="D140" s="18">
        <f>+'[1]Plan1'!D145</f>
        <v>4.67</v>
      </c>
    </row>
    <row r="141" spans="1:4" ht="15" customHeight="1">
      <c r="A141" s="19" t="str">
        <f>+'[1]Plan1'!A146</f>
        <v>22.03.08</v>
      </c>
      <c r="B141" s="20" t="str">
        <f>+'[1]Plan1'!B146</f>
        <v>TRANSPORTE DE 3 CATEGORIA ALEM 1 KM                                            </v>
      </c>
      <c r="C141" s="21" t="str">
        <f>+'[1]Plan1'!C146</f>
        <v>m3*km</v>
      </c>
      <c r="D141" s="22">
        <f>+'[1]Plan1'!D146</f>
        <v>3.41</v>
      </c>
    </row>
    <row r="142" spans="1:4" ht="15" customHeight="1">
      <c r="A142" s="15" t="str">
        <f>+'[1]Plan1'!A147</f>
        <v>22.03.09</v>
      </c>
      <c r="B142" s="16" t="str">
        <f>+'[1]Plan1'!B147</f>
        <v>TRANSPORTE DE SOLO MOLE ATE 2 KM                                               </v>
      </c>
      <c r="C142" s="17" t="str">
        <f>+'[1]Plan1'!C147</f>
        <v>m3*km</v>
      </c>
      <c r="D142" s="18">
        <f>+'[1]Plan1'!D147</f>
        <v>3.53</v>
      </c>
    </row>
    <row r="143" spans="1:4" ht="15" customHeight="1">
      <c r="A143" s="19" t="str">
        <f>+'[1]Plan1'!A148</f>
        <v>22.03.10</v>
      </c>
      <c r="B143" s="20" t="str">
        <f>+'[1]Plan1'!B148</f>
        <v>TRANSPORTE DE SOLO MOLE ALEM 2 KM                                              </v>
      </c>
      <c r="C143" s="21" t="str">
        <f>+'[1]Plan1'!C148</f>
        <v>m3*km</v>
      </c>
      <c r="D143" s="22">
        <f>+'[1]Plan1'!D148</f>
        <v>2.43</v>
      </c>
    </row>
    <row r="144" spans="1:4" ht="15" customHeight="1">
      <c r="A144" s="15" t="str">
        <f>+'[1]Plan1'!A149</f>
        <v>22.03.11</v>
      </c>
      <c r="B144" s="16" t="str">
        <f>+'[1]Plan1'!B149</f>
        <v>TRANSPORTE MATERIAL DE LIMPEZA ATE 1 KM                                        </v>
      </c>
      <c r="C144" s="17" t="str">
        <f>+'[1]Plan1'!C149</f>
        <v>m3*km</v>
      </c>
      <c r="D144" s="18">
        <f>+'[1]Plan1'!D149</f>
        <v>4.03</v>
      </c>
    </row>
    <row r="145" spans="1:4" ht="15" customHeight="1">
      <c r="A145" s="19" t="str">
        <f>+'[1]Plan1'!A150</f>
        <v>22.03.12</v>
      </c>
      <c r="B145" s="20" t="str">
        <f>+'[1]Plan1'!B150</f>
        <v>TRANSPORTE MATERIAL DE LIMP.ALEM DE 1 KM                                       </v>
      </c>
      <c r="C145" s="21" t="str">
        <f>+'[1]Plan1'!C150</f>
        <v>m3*km</v>
      </c>
      <c r="D145" s="22">
        <f>+'[1]Plan1'!D150</f>
        <v>2.52</v>
      </c>
    </row>
    <row r="146" spans="1:4" ht="15" customHeight="1">
      <c r="A146" s="15" t="str">
        <f>+'[1]Plan1'!A151</f>
        <v>22.04.01</v>
      </c>
      <c r="B146" s="16" t="str">
        <f>+'[1]Plan1'!B151</f>
        <v>COMPACTACAO DE ATERRO MAIOR/IGUAL 95% PS                                       </v>
      </c>
      <c r="C146" s="17" t="str">
        <f>+'[1]Plan1'!C151</f>
        <v>m3</v>
      </c>
      <c r="D146" s="18">
        <f>+'[1]Plan1'!D151</f>
        <v>2.86</v>
      </c>
    </row>
    <row r="147" spans="1:4" ht="15" customHeight="1">
      <c r="A147" s="19" t="str">
        <f>+'[1]Plan1'!A152</f>
        <v>22.04.02</v>
      </c>
      <c r="B147" s="20" t="str">
        <f>+'[1]Plan1'!B152</f>
        <v>RETALUDAMENTO MANUAL                                                           </v>
      </c>
      <c r="C147" s="21" t="str">
        <f>+'[1]Plan1'!C152</f>
        <v>m3</v>
      </c>
      <c r="D147" s="22">
        <f>+'[1]Plan1'!D152</f>
        <v>120.57</v>
      </c>
    </row>
    <row r="148" spans="1:4" ht="15" customHeight="1">
      <c r="A148" s="15" t="str">
        <f>+'[1]Plan1'!A153</f>
        <v>22.06.01</v>
      </c>
      <c r="B148" s="16" t="str">
        <f>+'[1]Plan1'!B153</f>
        <v>FUNDACAO DE ATERRO C/AREIA LAVADA                                              </v>
      </c>
      <c r="C148" s="17" t="str">
        <f>+'[1]Plan1'!C153</f>
        <v>m3</v>
      </c>
      <c r="D148" s="18">
        <f>+'[1]Plan1'!D153</f>
        <v>138.42</v>
      </c>
    </row>
    <row r="149" spans="1:4" ht="15" customHeight="1">
      <c r="A149" s="19" t="str">
        <f>+'[1]Plan1'!A154</f>
        <v>22.06.04</v>
      </c>
      <c r="B149" s="20" t="str">
        <f>+'[1]Plan1'!B154</f>
        <v>FUNDACAO DE ATERRO C/PED.RACHAO                                                </v>
      </c>
      <c r="C149" s="21" t="str">
        <f>+'[1]Plan1'!C154</f>
        <v>m3</v>
      </c>
      <c r="D149" s="22">
        <f>+'[1]Plan1'!D154</f>
        <v>98.58</v>
      </c>
    </row>
    <row r="150" spans="1:4" ht="15" customHeight="1">
      <c r="A150" s="15" t="str">
        <f>+'[1]Plan1'!A155</f>
        <v>22.06.05</v>
      </c>
      <c r="B150" s="16" t="str">
        <f>+'[1]Plan1'!B155</f>
        <v>ESPALH.ADENS.MATERIAL DE FUND.DE ATERRO                                        </v>
      </c>
      <c r="C150" s="17" t="str">
        <f>+'[1]Plan1'!C155</f>
        <v>m3</v>
      </c>
      <c r="D150" s="18">
        <f>+'[1]Plan1'!D155</f>
        <v>2.12</v>
      </c>
    </row>
    <row r="151" spans="1:4" ht="15" customHeight="1">
      <c r="A151" s="19" t="str">
        <f>+'[1]Plan1'!A156</f>
        <v>22.07.01</v>
      </c>
      <c r="B151" s="20" t="str">
        <f>+'[1]Plan1'!B156</f>
        <v>VALETA DE PROTECAO MANUAL                                                      </v>
      </c>
      <c r="C151" s="21" t="str">
        <f>+'[1]Plan1'!C156</f>
        <v>m</v>
      </c>
      <c r="D151" s="22">
        <f>+'[1]Plan1'!D156</f>
        <v>6.46</v>
      </c>
    </row>
    <row r="152" spans="1:4" ht="15" customHeight="1">
      <c r="A152" s="15" t="str">
        <f>+'[1]Plan1'!A157</f>
        <v>22.08.01</v>
      </c>
      <c r="B152" s="16" t="str">
        <f>+'[1]Plan1'!B157</f>
        <v>GEOGRELHA POLIETILENO RESIST. TRANSV. 5 KN/M - RESIST. LONGIT. 30 KN/M         </v>
      </c>
      <c r="C152" s="17" t="str">
        <f>+'[1]Plan1'!C157</f>
        <v>m2</v>
      </c>
      <c r="D152" s="18">
        <f>+'[1]Plan1'!D157</f>
        <v>18.86</v>
      </c>
    </row>
    <row r="153" spans="1:4" ht="15" customHeight="1">
      <c r="A153" s="19" t="str">
        <f>+'[1]Plan1'!A158</f>
        <v>22.08.02</v>
      </c>
      <c r="B153" s="20" t="str">
        <f>+'[1]Plan1'!B158</f>
        <v>GEOGRELHA POLIETILENO RESIST. TRANSV. 5 KN/M - RESIST. LONGIT. 50 KN/M         </v>
      </c>
      <c r="C153" s="21" t="str">
        <f>+'[1]Plan1'!C158</f>
        <v>m2</v>
      </c>
      <c r="D153" s="22">
        <f>+'[1]Plan1'!D158</f>
        <v>21.62</v>
      </c>
    </row>
    <row r="154" spans="1:4" ht="15" customHeight="1">
      <c r="A154" s="15" t="str">
        <f>+'[1]Plan1'!A159</f>
        <v>22.08.03</v>
      </c>
      <c r="B154" s="16" t="str">
        <f>+'[1]Plan1'!B159</f>
        <v>GEOGRELHA POLIETILENO RESIST. TRANSV. 5 KN/M - RESIST. LONGIT. 80 KN/M         </v>
      </c>
      <c r="C154" s="17" t="str">
        <f>+'[1]Plan1'!C159</f>
        <v>m2</v>
      </c>
      <c r="D154" s="18">
        <f>+'[1]Plan1'!D159</f>
        <v>24.4</v>
      </c>
    </row>
    <row r="155" spans="1:4" ht="15" customHeight="1">
      <c r="A155" s="19" t="str">
        <f>+'[1]Plan1'!A160</f>
        <v>22.08.04</v>
      </c>
      <c r="B155" s="20" t="str">
        <f>+'[1]Plan1'!B160</f>
        <v>GEOGRELHA POLIETILENO RESIST. TRANSV. 5 KN/M - RESIST. LONGIT. 100 KN/M        </v>
      </c>
      <c r="C155" s="21" t="str">
        <f>+'[1]Plan1'!C160</f>
        <v>m2</v>
      </c>
      <c r="D155" s="22">
        <f>+'[1]Plan1'!D160</f>
        <v>27.15</v>
      </c>
    </row>
    <row r="156" spans="1:4" ht="15" customHeight="1">
      <c r="A156" s="15" t="str">
        <f>+'[1]Plan1'!A161</f>
        <v>22.08.05</v>
      </c>
      <c r="B156" s="16" t="str">
        <f>+'[1]Plan1'!B161</f>
        <v>GEOGRELHA POLIETILENO RESIST. TRANSV. 5 KN/M - RESIST. LONGIT. 150 KN/M        </v>
      </c>
      <c r="C156" s="17" t="str">
        <f>+'[1]Plan1'!C161</f>
        <v>m2</v>
      </c>
      <c r="D156" s="18">
        <f>+'[1]Plan1'!D161</f>
        <v>31.28</v>
      </c>
    </row>
    <row r="157" spans="1:4" ht="15" customHeight="1">
      <c r="A157" s="19" t="str">
        <f>+'[1]Plan1'!A162</f>
        <v>22.08.06</v>
      </c>
      <c r="B157" s="20" t="str">
        <f>+'[1]Plan1'!B162</f>
        <v>GEOGRELHA POLIETILENO RESIST. TRANSV. 5 KN/M - RESIST. LONGIT. 200 KN/M        </v>
      </c>
      <c r="C157" s="21" t="str">
        <f>+'[1]Plan1'!C162</f>
        <v>m2</v>
      </c>
      <c r="D157" s="22">
        <f>+'[1]Plan1'!D162</f>
        <v>34.78</v>
      </c>
    </row>
    <row r="158" spans="1:4" ht="15" customHeight="1">
      <c r="A158" s="15" t="str">
        <f>+'[1]Plan1'!A163</f>
        <v>22.08.07</v>
      </c>
      <c r="B158" s="16" t="str">
        <f>+'[1]Plan1'!B163</f>
        <v>GEOGRELHA POLIETILENO RESIST. TRANSV. 15 KN/M - RESIST. LONGIT. 30 KN/M        </v>
      </c>
      <c r="C158" s="17" t="str">
        <f>+'[1]Plan1'!C163</f>
        <v>m2</v>
      </c>
      <c r="D158" s="18">
        <f>+'[1]Plan1'!D163</f>
        <v>19.92</v>
      </c>
    </row>
    <row r="159" spans="1:4" ht="15" customHeight="1">
      <c r="A159" s="19" t="str">
        <f>+'[1]Plan1'!A164</f>
        <v>22.08.08</v>
      </c>
      <c r="B159" s="20" t="str">
        <f>+'[1]Plan1'!B164</f>
        <v>GEOGRELHA POLIETILENO RESIST. TRANSV. 15 KN/M - RESIST. LONGIT. 50 KN/M        </v>
      </c>
      <c r="C159" s="21" t="str">
        <f>+'[1]Plan1'!C164</f>
        <v>m2</v>
      </c>
      <c r="D159" s="22">
        <f>+'[1]Plan1'!D164</f>
        <v>22.85</v>
      </c>
    </row>
    <row r="160" spans="1:4" ht="15" customHeight="1">
      <c r="A160" s="15" t="str">
        <f>+'[1]Plan1'!A165</f>
        <v>22.08.09</v>
      </c>
      <c r="B160" s="16" t="str">
        <f>+'[1]Plan1'!B165</f>
        <v>GEOGRELHA POLIETILENO RESIST. TRANSV. 15 KN/M - RESIST. LONGIT. 80 KN/M.       </v>
      </c>
      <c r="C160" s="17" t="str">
        <f>+'[1]Plan1'!C165</f>
        <v>m2</v>
      </c>
      <c r="D160" s="18">
        <f>+'[1]Plan1'!D165</f>
        <v>25.76</v>
      </c>
    </row>
    <row r="161" spans="1:4" ht="15" customHeight="1">
      <c r="A161" s="19" t="str">
        <f>+'[1]Plan1'!A166</f>
        <v>22.08.10</v>
      </c>
      <c r="B161" s="20" t="str">
        <f>+'[1]Plan1'!B166</f>
        <v>GEOGRELHA POLIETILENO RESIST. TRANSV. 15 KN/M - RESIST. LONGIT. 100 KN/M.      </v>
      </c>
      <c r="C161" s="21" t="str">
        <f>+'[1]Plan1'!C166</f>
        <v>m2</v>
      </c>
      <c r="D161" s="22">
        <f>+'[1]Plan1'!D166</f>
        <v>28.69</v>
      </c>
    </row>
    <row r="162" spans="1:4" ht="15" customHeight="1">
      <c r="A162" s="15" t="str">
        <f>+'[1]Plan1'!A167</f>
        <v>22.08.11</v>
      </c>
      <c r="B162" s="16" t="str">
        <f>+'[1]Plan1'!B167</f>
        <v>GEOGRELHA POLIETILENO RESIST. TRANSV. 15 KN/M - RESIST. LONGIT. 150 KN/M.      </v>
      </c>
      <c r="C162" s="17" t="str">
        <f>+'[1]Plan1'!C167</f>
        <v>m2</v>
      </c>
      <c r="D162" s="18">
        <f>+'[1]Plan1'!D167</f>
        <v>33.08</v>
      </c>
    </row>
    <row r="163" spans="1:4" ht="15" customHeight="1">
      <c r="A163" s="19" t="str">
        <f>+'[1]Plan1'!A168</f>
        <v>22.08.12</v>
      </c>
      <c r="B163" s="20" t="str">
        <f>+'[1]Plan1'!B168</f>
        <v>GEOGRELHA POLIETILENO RESIST. TRANSV. 15 KN/M - RESIST. LONGIT. 200 KN/M.      </v>
      </c>
      <c r="C163" s="21" t="str">
        <f>+'[1]Plan1'!C168</f>
        <v>m2</v>
      </c>
      <c r="D163" s="22">
        <f>+'[1]Plan1'!D168</f>
        <v>36.73</v>
      </c>
    </row>
    <row r="164" spans="1:4" ht="15" customHeight="1">
      <c r="A164" s="15" t="str">
        <f>+'[1]Plan1'!A169</f>
        <v>22.08.13</v>
      </c>
      <c r="B164" s="16" t="str">
        <f>+'[1]Plan1'!B169</f>
        <v>GEOGRELHA POLIETILENO RESIST. TRANSV. 20 KN/M - RESIST. LONGIT. 30 KN/M.       </v>
      </c>
      <c r="C164" s="17" t="str">
        <f>+'[1]Plan1'!C169</f>
        <v>m2</v>
      </c>
      <c r="D164" s="18">
        <f>+'[1]Plan1'!D169</f>
        <v>20.98</v>
      </c>
    </row>
    <row r="165" spans="1:4" ht="15" customHeight="1">
      <c r="A165" s="19" t="str">
        <f>+'[1]Plan1'!A170</f>
        <v>22.08.14</v>
      </c>
      <c r="B165" s="20" t="str">
        <f>+'[1]Plan1'!B170</f>
        <v>GEOGRELHA POLIETILENO RESIST. TRANSV. 20 KN/M - RESIST. LONGIT. 50 KN/M.       </v>
      </c>
      <c r="C165" s="21" t="str">
        <f>+'[1]Plan1'!C170</f>
        <v>m2</v>
      </c>
      <c r="D165" s="22">
        <f>+'[1]Plan1'!D170</f>
        <v>24.08</v>
      </c>
    </row>
    <row r="166" spans="1:4" ht="15" customHeight="1">
      <c r="A166" s="15" t="str">
        <f>+'[1]Plan1'!A171</f>
        <v>22.08.15</v>
      </c>
      <c r="B166" s="16" t="str">
        <f>+'[1]Plan1'!B171</f>
        <v>GEOGRELHA POLIETILENO RESIST. TRANSV. 20 KN/M - RESIST. LONGIT. 80 KN/M.       </v>
      </c>
      <c r="C166" s="17" t="str">
        <f>+'[1]Plan1'!C171</f>
        <v>m2</v>
      </c>
      <c r="D166" s="18">
        <f>+'[1]Plan1'!D171</f>
        <v>27.15</v>
      </c>
    </row>
    <row r="167" spans="1:4" ht="15" customHeight="1">
      <c r="A167" s="19" t="str">
        <f>+'[1]Plan1'!A172</f>
        <v>22.08.16</v>
      </c>
      <c r="B167" s="20" t="str">
        <f>+'[1]Plan1'!B172</f>
        <v>GEOGRELHA POLIETILENO RESIST. TRANSV. 20 KN/M - RESIST. LONGIT. 100 KN/M.      </v>
      </c>
      <c r="C167" s="21" t="str">
        <f>+'[1]Plan1'!C172</f>
        <v>m2</v>
      </c>
      <c r="D167" s="22">
        <f>+'[1]Plan1'!D172</f>
        <v>30.23</v>
      </c>
    </row>
    <row r="168" spans="1:4" ht="15" customHeight="1">
      <c r="A168" s="15" t="str">
        <f>+'[1]Plan1'!A173</f>
        <v>22.08.17</v>
      </c>
      <c r="B168" s="16" t="str">
        <f>+'[1]Plan1'!B173</f>
        <v>GEOGRELHA POLIETILENO RESIST. TRANSV. 20 KN/M - RESIST. LONGIT. 150 KN/M.      </v>
      </c>
      <c r="C168" s="17" t="str">
        <f>+'[1]Plan1'!C173</f>
        <v>m2</v>
      </c>
      <c r="D168" s="18">
        <f>+'[1]Plan1'!D173</f>
        <v>34.86</v>
      </c>
    </row>
    <row r="169" spans="1:4" ht="15" customHeight="1">
      <c r="A169" s="19" t="str">
        <f>+'[1]Plan1'!A174</f>
        <v>22.08.18</v>
      </c>
      <c r="B169" s="20" t="str">
        <f>+'[1]Plan1'!B174</f>
        <v>GEOGRELHA POLIETILENO RESIST. TRANSV. 20 KN/M - RESIST. LONGIT. 200 KN/M.      </v>
      </c>
      <c r="C169" s="21" t="str">
        <f>+'[1]Plan1'!C174</f>
        <v>m2</v>
      </c>
      <c r="D169" s="22">
        <f>+'[1]Plan1'!D174</f>
        <v>38.75</v>
      </c>
    </row>
    <row r="170" spans="1:4" ht="15" customHeight="1">
      <c r="A170" s="15" t="str">
        <f>+'[1]Plan1'!A175</f>
        <v>22.08.19</v>
      </c>
      <c r="B170" s="16" t="str">
        <f>+'[1]Plan1'!B175</f>
        <v>GEOGRELHA POLIETILENO RESIST. TRANSV. 30 KN/M - RESIST. LONGIT. 30 KN/M.       </v>
      </c>
      <c r="C170" s="17" t="str">
        <f>+'[1]Plan1'!C175</f>
        <v>m2</v>
      </c>
      <c r="D170" s="18">
        <f>+'[1]Plan1'!D175</f>
        <v>22.04</v>
      </c>
    </row>
    <row r="171" spans="1:4" ht="15" customHeight="1">
      <c r="A171" s="19" t="str">
        <f>+'[1]Plan1'!A176</f>
        <v>22.08.20</v>
      </c>
      <c r="B171" s="20" t="str">
        <f>+'[1]Plan1'!B176</f>
        <v>GEOGRELHA POLIETILENO RESIST. TRANSV. 30 KN/M - RESIST. LONGIT. 50 KN/M.       </v>
      </c>
      <c r="C171" s="21" t="str">
        <f>+'[1]Plan1'!C176</f>
        <v>m2</v>
      </c>
      <c r="D171" s="22">
        <f>+'[1]Plan1'!D176</f>
        <v>25.29</v>
      </c>
    </row>
    <row r="172" spans="1:4" ht="15" customHeight="1">
      <c r="A172" s="15" t="str">
        <f>+'[1]Plan1'!A177</f>
        <v>22.08.21</v>
      </c>
      <c r="B172" s="16" t="str">
        <f>+'[1]Plan1'!B177</f>
        <v>GEOGRELHA POLIETILENO RESIST. TRANSV. 30 KN/M - RESIST. LONGIT. 80 KN/M.       </v>
      </c>
      <c r="C172" s="17" t="str">
        <f>+'[1]Plan1'!C177</f>
        <v>m2</v>
      </c>
      <c r="D172" s="18">
        <f>+'[1]Plan1'!D177</f>
        <v>28.53</v>
      </c>
    </row>
    <row r="173" spans="1:4" ht="15" customHeight="1">
      <c r="A173" s="19" t="str">
        <f>+'[1]Plan1'!A178</f>
        <v>22.08.22</v>
      </c>
      <c r="B173" s="20" t="str">
        <f>+'[1]Plan1'!B178</f>
        <v>GEOGRELHA POLIETILENO RESIST. TRANSV. 30 KN/M - RESIST. LONGIT. 100 KN/M.      </v>
      </c>
      <c r="C173" s="21" t="str">
        <f>+'[1]Plan1'!C178</f>
        <v>m2</v>
      </c>
      <c r="D173" s="22">
        <f>+'[1]Plan1'!D178</f>
        <v>31.78</v>
      </c>
    </row>
    <row r="174" spans="1:4" ht="15" customHeight="1">
      <c r="A174" s="15" t="str">
        <f>+'[1]Plan1'!A179</f>
        <v>22.08.23</v>
      </c>
      <c r="B174" s="16" t="str">
        <f>+'[1]Plan1'!B179</f>
        <v>GEOGRELHA POLIETILENO RESIST. TRANSV. 30 KN/M - RESIST. LONGIT. 150 KN/M.      </v>
      </c>
      <c r="C174" s="17" t="str">
        <f>+'[1]Plan1'!C179</f>
        <v>m2</v>
      </c>
      <c r="D174" s="18">
        <f>+'[1]Plan1'!D179</f>
        <v>36.64</v>
      </c>
    </row>
    <row r="175" spans="1:4" ht="15" customHeight="1">
      <c r="A175" s="19" t="str">
        <f>+'[1]Plan1'!A180</f>
        <v>22.08.24</v>
      </c>
      <c r="B175" s="20" t="str">
        <f>+'[1]Plan1'!B180</f>
        <v>GEOGRELHA POLIETILENO RESIST. TRANSV. 30 KN/M - RESIST. LONGIT. 200 KN/M.      </v>
      </c>
      <c r="C175" s="21" t="str">
        <f>+'[1]Plan1'!C180</f>
        <v>m2</v>
      </c>
      <c r="D175" s="22">
        <f>+'[1]Plan1'!D180</f>
        <v>40.71</v>
      </c>
    </row>
    <row r="176" spans="1:4" ht="15" customHeight="1">
      <c r="A176" s="15" t="str">
        <f>+'[1]Plan1'!A181</f>
        <v>22.08.25</v>
      </c>
      <c r="B176" s="16" t="str">
        <f>+'[1]Plan1'!B181</f>
        <v>GEOGRELHA POLIETILENO RESIST. TRANSV. 50 KN/M - RESIST. LONGIT. 50 KN/M        </v>
      </c>
      <c r="C176" s="17" t="str">
        <f>+'[1]Plan1'!C181</f>
        <v>m2</v>
      </c>
      <c r="D176" s="18">
        <f>+'[1]Plan1'!D181</f>
        <v>28.94</v>
      </c>
    </row>
    <row r="177" spans="1:4" ht="15" customHeight="1">
      <c r="A177" s="19" t="str">
        <f>+'[1]Plan1'!A182</f>
        <v>22.08.26</v>
      </c>
      <c r="B177" s="20" t="str">
        <f>+'[1]Plan1'!B182</f>
        <v>GEOGRELHA POLIETILENO RESIST. TRANSV. 50 KN/M - RESIST. LONGIT. 80 KN/M        </v>
      </c>
      <c r="C177" s="21" t="str">
        <f>+'[1]Plan1'!C182</f>
        <v>m2</v>
      </c>
      <c r="D177" s="22">
        <f>+'[1]Plan1'!D182</f>
        <v>32.68</v>
      </c>
    </row>
    <row r="178" spans="1:4" ht="15" customHeight="1">
      <c r="A178" s="15" t="str">
        <f>+'[1]Plan1'!A183</f>
        <v>22.08.27</v>
      </c>
      <c r="B178" s="16" t="str">
        <f>+'[1]Plan1'!B183</f>
        <v>GEOGRELHA POLIETILENO RESIST. TRANSV. 50 KN/M - RESIST. LONGIT. 100 KN/M       </v>
      </c>
      <c r="C178" s="17" t="str">
        <f>+'[1]Plan1'!C183</f>
        <v>m2</v>
      </c>
      <c r="D178" s="18">
        <f>+'[1]Plan1'!D183</f>
        <v>36.4</v>
      </c>
    </row>
    <row r="179" spans="1:4" ht="15" customHeight="1">
      <c r="A179" s="19" t="str">
        <f>+'[1]Plan1'!A184</f>
        <v>22.08.28</v>
      </c>
      <c r="B179" s="20" t="str">
        <f>+'[1]Plan1'!B184</f>
        <v>GEOGRELHA POLIETILENO RESIST. TRANSV. 50 KN/M - RESIST. LONGIT. 150 KN/M       </v>
      </c>
      <c r="C179" s="21" t="str">
        <f>+'[1]Plan1'!C184</f>
        <v>m2</v>
      </c>
      <c r="D179" s="22">
        <f>+'[1]Plan1'!D184</f>
        <v>42</v>
      </c>
    </row>
    <row r="180" spans="1:4" ht="15" customHeight="1">
      <c r="A180" s="15" t="str">
        <f>+'[1]Plan1'!A185</f>
        <v>22.08.29</v>
      </c>
      <c r="B180" s="16" t="str">
        <f>+'[1]Plan1'!B185</f>
        <v>GEOGRELHA POLIETILENO RESIST. TRANSV. 50 KN/M - RESIST. LONGIT. 200 KN/M       </v>
      </c>
      <c r="C180" s="17" t="str">
        <f>+'[1]Plan1'!C185</f>
        <v>m2</v>
      </c>
      <c r="D180" s="18">
        <f>+'[1]Plan1'!D185</f>
        <v>46.72</v>
      </c>
    </row>
    <row r="181" spans="1:4" ht="15" customHeight="1">
      <c r="A181" s="19" t="str">
        <f>+'[1]Plan1'!A186</f>
        <v>22.08.30</v>
      </c>
      <c r="B181" s="20" t="str">
        <f>+'[1]Plan1'!B186</f>
        <v>GEOGRELHA POLIETILENO RESIST. TRANSV. 100 KN/M - RESIST. LONGIT. 100 KN/M      </v>
      </c>
      <c r="C181" s="21" t="str">
        <f>+'[1]Plan1'!C186</f>
        <v>m2</v>
      </c>
      <c r="D181" s="22">
        <f>+'[1]Plan1'!D186</f>
        <v>62.63</v>
      </c>
    </row>
    <row r="182" spans="1:4" ht="15" customHeight="1">
      <c r="A182" s="15" t="str">
        <f>+'[1]Plan1'!A187</f>
        <v>22.08.31</v>
      </c>
      <c r="B182" s="16" t="str">
        <f>+'[1]Plan1'!B187</f>
        <v>GEOGRELHA POLIETILENO RESIST. TRANSV. 100 KN/M - RESIST. LONGIT. 150 KN/M      </v>
      </c>
      <c r="C182" s="17" t="str">
        <f>+'[1]Plan1'!C187</f>
        <v>m2</v>
      </c>
      <c r="D182" s="18">
        <f>+'[1]Plan1'!D187</f>
        <v>69.13</v>
      </c>
    </row>
    <row r="183" spans="1:4" ht="15" customHeight="1">
      <c r="A183" s="19" t="str">
        <f>+'[1]Plan1'!A188</f>
        <v>22.08.32</v>
      </c>
      <c r="B183" s="20" t="str">
        <f>+'[1]Plan1'!B188</f>
        <v>GEOGRELHA POLIETILENO RESIST. TRANSV. 100 KN/M - RESIST. LONGIT. 200 KN/M      </v>
      </c>
      <c r="C183" s="21" t="str">
        <f>+'[1]Plan1'!C188</f>
        <v>m2</v>
      </c>
      <c r="D183" s="22">
        <f>+'[1]Plan1'!D188</f>
        <v>74</v>
      </c>
    </row>
    <row r="184" spans="1:4" ht="15" customHeight="1">
      <c r="A184" s="15" t="str">
        <f>+'[1]Plan1'!A189</f>
        <v>22.08.33</v>
      </c>
      <c r="B184" s="16" t="str">
        <f>+'[1]Plan1'!B189</f>
        <v>GEOGRELHA POLIETILENO RESIST. TRANSV. 150 KN/M - RESIST. LONGIT. 150 KN/M      </v>
      </c>
      <c r="C184" s="17" t="str">
        <f>+'[1]Plan1'!C189</f>
        <v>m2</v>
      </c>
      <c r="D184" s="18">
        <f>+'[1]Plan1'!D189</f>
        <v>72.37</v>
      </c>
    </row>
    <row r="185" spans="1:4" ht="15" customHeight="1">
      <c r="A185" s="19" t="str">
        <f>+'[1]Plan1'!A190</f>
        <v>22.08.34</v>
      </c>
      <c r="B185" s="20" t="str">
        <f>+'[1]Plan1'!B190</f>
        <v>GEOGRELHA POLIETILENO RESIST. TRANSV. 150 KN/M - RESIST. LONGIT. 200 KN/M      </v>
      </c>
      <c r="C185" s="21" t="str">
        <f>+'[1]Plan1'!C190</f>
        <v>m2</v>
      </c>
      <c r="D185" s="22">
        <f>+'[1]Plan1'!D190</f>
        <v>78.86</v>
      </c>
    </row>
    <row r="186" spans="1:4" ht="15" customHeight="1">
      <c r="A186" s="15" t="str">
        <f>+'[1]Plan1'!A191</f>
        <v>22.08.35</v>
      </c>
      <c r="B186" s="16" t="str">
        <f>+'[1]Plan1'!B191</f>
        <v>GEOGRELHA POLIETILENO RESIST. TRANSV. 200 KN/M - RESIST. LONGIT. 200 KN/M.     </v>
      </c>
      <c r="C186" s="17" t="str">
        <f>+'[1]Plan1'!C191</f>
        <v>m2</v>
      </c>
      <c r="D186" s="18">
        <f>+'[1]Plan1'!D191</f>
        <v>82.11</v>
      </c>
    </row>
    <row r="187" spans="1:4" ht="15" customHeight="1">
      <c r="A187" s="19" t="str">
        <f>+'[1]Plan1'!A192</f>
        <v>22.08.36</v>
      </c>
      <c r="B187" s="20" t="str">
        <f>+'[1]Plan1'!B192</f>
        <v>GEOGRELHA PVC RESIST. TRANSV. 20 KN/M - RESIST. LONGIT. 40 KN/M.               </v>
      </c>
      <c r="C187" s="21" t="str">
        <f>+'[1]Plan1'!C192</f>
        <v>m2</v>
      </c>
      <c r="D187" s="22">
        <f>+'[1]Plan1'!D192</f>
        <v>20.98</v>
      </c>
    </row>
    <row r="188" spans="1:4" ht="15" customHeight="1">
      <c r="A188" s="15" t="str">
        <f>+'[1]Plan1'!A193</f>
        <v>22.08.37</v>
      </c>
      <c r="B188" s="16" t="str">
        <f>+'[1]Plan1'!B193</f>
        <v>GEOGRELHA PVC RESIST. TRANSV. 20 KN/M - RESIST. LONGIT. 60 KN/M.               </v>
      </c>
      <c r="C188" s="17" t="str">
        <f>+'[1]Plan1'!C193</f>
        <v>m2</v>
      </c>
      <c r="D188" s="18">
        <f>+'[1]Plan1'!D193</f>
        <v>24.08</v>
      </c>
    </row>
    <row r="189" spans="1:4" ht="15" customHeight="1">
      <c r="A189" s="19" t="str">
        <f>+'[1]Plan1'!A194</f>
        <v>22.08.38</v>
      </c>
      <c r="B189" s="20" t="str">
        <f>+'[1]Plan1'!B194</f>
        <v>GEOGRELHA PVC RESIST. TRANSV. 20 KN/M - RESIST. LONGIT. 90 KN/M.               </v>
      </c>
      <c r="C189" s="21" t="str">
        <f>+'[1]Plan1'!C194</f>
        <v>m2</v>
      </c>
      <c r="D189" s="22">
        <f>+'[1]Plan1'!D194</f>
        <v>27.15</v>
      </c>
    </row>
    <row r="190" spans="1:4" ht="15" customHeight="1">
      <c r="A190" s="15" t="str">
        <f>+'[1]Plan1'!A195</f>
        <v>22.08.39</v>
      </c>
      <c r="B190" s="16" t="str">
        <f>+'[1]Plan1'!B195</f>
        <v>GEOGRELHA PVC RESIST. TRANSV. 20 KN/M - RESIST. LONGIT. 120 KN/M.              </v>
      </c>
      <c r="C190" s="17" t="str">
        <f>+'[1]Plan1'!C195</f>
        <v>m2</v>
      </c>
      <c r="D190" s="18">
        <f>+'[1]Plan1'!D195</f>
        <v>30.23</v>
      </c>
    </row>
    <row r="191" spans="1:4" ht="15" customHeight="1">
      <c r="A191" s="19" t="str">
        <f>+'[1]Plan1'!A196</f>
        <v>22.08.40</v>
      </c>
      <c r="B191" s="20" t="str">
        <f>+'[1]Plan1'!B196</f>
        <v>GEOGRELHA PVC RESIST. TRANSV. 30 KN/M - RESIST. LONGIT. 40 KN/M.               </v>
      </c>
      <c r="C191" s="21" t="str">
        <f>+'[1]Plan1'!C196</f>
        <v>m2</v>
      </c>
      <c r="D191" s="22">
        <f>+'[1]Plan1'!D196</f>
        <v>22.04</v>
      </c>
    </row>
    <row r="192" spans="1:4" ht="15" customHeight="1">
      <c r="A192" s="15" t="str">
        <f>+'[1]Plan1'!A197</f>
        <v>22.08.41</v>
      </c>
      <c r="B192" s="16" t="str">
        <f>+'[1]Plan1'!B197</f>
        <v>GEOGRELHA PVC RESIST. TRANSV. 30 KN/M - RESIST. LONGIT. 60 KN/M.               </v>
      </c>
      <c r="C192" s="17" t="str">
        <f>+'[1]Plan1'!C197</f>
        <v>m2</v>
      </c>
      <c r="D192" s="18">
        <f>+'[1]Plan1'!D197</f>
        <v>25.29</v>
      </c>
    </row>
    <row r="193" spans="1:4" ht="15" customHeight="1">
      <c r="A193" s="19" t="str">
        <f>+'[1]Plan1'!A198</f>
        <v>22.08.42</v>
      </c>
      <c r="B193" s="20" t="str">
        <f>+'[1]Plan1'!B198</f>
        <v>GEOGRELHA PVC RESIST. TRANSV. 30 KN/M - RESIST. LONGIT. 90 KN/M.               </v>
      </c>
      <c r="C193" s="21" t="str">
        <f>+'[1]Plan1'!C198</f>
        <v>m2</v>
      </c>
      <c r="D193" s="22">
        <f>+'[1]Plan1'!D198</f>
        <v>28.53</v>
      </c>
    </row>
    <row r="194" spans="1:4" ht="15" customHeight="1">
      <c r="A194" s="15" t="str">
        <f>+'[1]Plan1'!A199</f>
        <v>22.08.43</v>
      </c>
      <c r="B194" s="16" t="str">
        <f>+'[1]Plan1'!B199</f>
        <v>GEOGRELHA PVC RESIST. TRANSV. 30 KN/M - RESIST. LONGIT. 120 KN/M.              </v>
      </c>
      <c r="C194" s="17" t="str">
        <f>+'[1]Plan1'!C199</f>
        <v>m2</v>
      </c>
      <c r="D194" s="18">
        <f>+'[1]Plan1'!D199</f>
        <v>31.78</v>
      </c>
    </row>
    <row r="195" spans="1:4" ht="15" customHeight="1">
      <c r="A195" s="19" t="str">
        <f>+'[1]Plan1'!A200</f>
        <v>23.02.01</v>
      </c>
      <c r="B195" s="20" t="str">
        <f>+'[1]Plan1'!B200</f>
        <v>MELH/PREPARO SUB-LEITO - 100% EN                                               </v>
      </c>
      <c r="C195" s="21" t="str">
        <f>+'[1]Plan1'!C200</f>
        <v>m2</v>
      </c>
      <c r="D195" s="22">
        <f>+'[1]Plan1'!D200</f>
        <v>1.07</v>
      </c>
    </row>
    <row r="196" spans="1:4" ht="15" customHeight="1">
      <c r="A196" s="15" t="str">
        <f>+'[1]Plan1'!A201</f>
        <v>23.02.02</v>
      </c>
      <c r="B196" s="16" t="str">
        <f>+'[1]Plan1'!B201</f>
        <v>MELH/PREPARO SUB-LEITO - 100% EI                                               </v>
      </c>
      <c r="C196" s="17" t="str">
        <f>+'[1]Plan1'!C201</f>
        <v>m2</v>
      </c>
      <c r="D196" s="18">
        <f>+'[1]Plan1'!D201</f>
        <v>1.28</v>
      </c>
    </row>
    <row r="197" spans="1:4" ht="15" customHeight="1">
      <c r="A197" s="19" t="str">
        <f>+'[1]Plan1'!A202</f>
        <v>23.03.01</v>
      </c>
      <c r="B197" s="20" t="str">
        <f>+'[1]Plan1'!B202</f>
        <v>REFORCO SUB-LEITO ESCAV. SOLO ESCOLHIDO                                        </v>
      </c>
      <c r="C197" s="21" t="str">
        <f>+'[1]Plan1'!C202</f>
        <v>m3</v>
      </c>
      <c r="D197" s="22">
        <f>+'[1]Plan1'!D202</f>
        <v>4.41</v>
      </c>
    </row>
    <row r="198" spans="1:4" ht="15" customHeight="1">
      <c r="A198" s="15" t="str">
        <f>+'[1]Plan1'!A203</f>
        <v>23.03.02.01</v>
      </c>
      <c r="B198" s="16" t="str">
        <f>+'[1]Plan1'!B203</f>
        <v>REFORCO DO SUB-LEITO - TRANSPORTE ATE 1 KM                                     </v>
      </c>
      <c r="C198" s="17" t="str">
        <f>+'[1]Plan1'!C203</f>
        <v>m3*km</v>
      </c>
      <c r="D198" s="18">
        <f>+'[1]Plan1'!D203</f>
        <v>3.94</v>
      </c>
    </row>
    <row r="199" spans="1:4" ht="15" customHeight="1">
      <c r="A199" s="19" t="str">
        <f>+'[1]Plan1'!A204</f>
        <v>23.03.02.02</v>
      </c>
      <c r="B199" s="20" t="str">
        <f>+'[1]Plan1'!B204</f>
        <v>REFORCO DO SUB-LEITO - TRANSPORTE ATE 2 KM                                     </v>
      </c>
      <c r="C199" s="21" t="str">
        <f>+'[1]Plan1'!C204</f>
        <v>m3*km</v>
      </c>
      <c r="D199" s="22">
        <f>+'[1]Plan1'!D204</f>
        <v>2.77</v>
      </c>
    </row>
    <row r="200" spans="1:4" ht="15" customHeight="1">
      <c r="A200" s="15" t="str">
        <f>+'[1]Plan1'!A205</f>
        <v>23.03.02.03</v>
      </c>
      <c r="B200" s="16" t="str">
        <f>+'[1]Plan1'!B205</f>
        <v>REFORCO DO SUB-LEITO - TRANSPORTE ATE 5KM                                      </v>
      </c>
      <c r="C200" s="17" t="str">
        <f>+'[1]Plan1'!C205</f>
        <v>m3*km</v>
      </c>
      <c r="D200" s="18">
        <f>+'[1]Plan1'!D205</f>
        <v>2.16</v>
      </c>
    </row>
    <row r="201" spans="1:4" ht="15" customHeight="1">
      <c r="A201" s="19" t="str">
        <f>+'[1]Plan1'!A206</f>
        <v>23.03.02.04</v>
      </c>
      <c r="B201" s="20" t="str">
        <f>+'[1]Plan1'!B206</f>
        <v>REFORCO DE SUB-LEITO - TRANSPORTE ATE 10 KM                                    </v>
      </c>
      <c r="C201" s="21" t="str">
        <f>+'[1]Plan1'!C206</f>
        <v>m3*km</v>
      </c>
      <c r="D201" s="22">
        <f>+'[1]Plan1'!D206</f>
        <v>1.81</v>
      </c>
    </row>
    <row r="202" spans="1:4" ht="15" customHeight="1">
      <c r="A202" s="15" t="str">
        <f>+'[1]Plan1'!A207</f>
        <v>23.03.02.05</v>
      </c>
      <c r="B202" s="16" t="str">
        <f>+'[1]Plan1'!B207</f>
        <v>REFORCO DO SUB-LEITO - TRANSPORTE ATE 15 KM                                    </v>
      </c>
      <c r="C202" s="17" t="str">
        <f>+'[1]Plan1'!C207</f>
        <v>m3*km</v>
      </c>
      <c r="D202" s="18">
        <f>+'[1]Plan1'!D207</f>
        <v>1.59</v>
      </c>
    </row>
    <row r="203" spans="1:4" ht="15" customHeight="1">
      <c r="A203" s="19" t="str">
        <f>+'[1]Plan1'!A208</f>
        <v>23.03.02.06</v>
      </c>
      <c r="B203" s="20" t="str">
        <f>+'[1]Plan1'!B208</f>
        <v>REFORCO DOE SUB-LEITO - TRANSPORTE + 15KM                                      </v>
      </c>
      <c r="C203" s="21" t="str">
        <f>+'[1]Plan1'!C208</f>
        <v>m3*km</v>
      </c>
      <c r="D203" s="22">
        <f>+'[1]Plan1'!D208</f>
        <v>1.26</v>
      </c>
    </row>
    <row r="204" spans="1:4" ht="15" customHeight="1">
      <c r="A204" s="15" t="str">
        <f>+'[1]Plan1'!A209</f>
        <v>23.03.03</v>
      </c>
      <c r="B204" s="16" t="str">
        <f>+'[1]Plan1'!B209</f>
        <v>REFORCO DE SUB-LEITO COMPACTACAO 100% EI                                       </v>
      </c>
      <c r="C204" s="17" t="str">
        <f>+'[1]Plan1'!C209</f>
        <v>m3</v>
      </c>
      <c r="D204" s="18">
        <f>+'[1]Plan1'!D209</f>
        <v>3.91</v>
      </c>
    </row>
    <row r="205" spans="1:4" ht="15" customHeight="1">
      <c r="A205" s="19" t="str">
        <f>+'[1]Plan1'!A210</f>
        <v>23.03.04</v>
      </c>
      <c r="B205" s="20" t="str">
        <f>+'[1]Plan1'!B210</f>
        <v>REFORCO DE SUB-LEITO COMPACT 100% EN                                           </v>
      </c>
      <c r="C205" s="21" t="str">
        <f>+'[1]Plan1'!C210</f>
        <v>m3</v>
      </c>
      <c r="D205" s="22">
        <f>+'[1]Plan1'!D210</f>
        <v>3.51</v>
      </c>
    </row>
    <row r="206" spans="1:4" ht="15" customHeight="1">
      <c r="A206" s="15" t="str">
        <f>+'[1]Plan1'!A211</f>
        <v>23.04.01.01</v>
      </c>
      <c r="B206" s="16" t="str">
        <f>+'[1]Plan1'!B211</f>
        <v>SUB-BASE OU BASE SOLO CIM 3% - USINA                                           </v>
      </c>
      <c r="C206" s="17" t="str">
        <f>+'[1]Plan1'!C211</f>
        <v>m3</v>
      </c>
      <c r="D206" s="18">
        <f>+'[1]Plan1'!D211</f>
        <v>52.41</v>
      </c>
    </row>
    <row r="207" spans="1:4" ht="15" customHeight="1">
      <c r="A207" s="19" t="str">
        <f>+'[1]Plan1'!A212</f>
        <v>23.04.01.02</v>
      </c>
      <c r="B207" s="20" t="str">
        <f>+'[1]Plan1'!B212</f>
        <v>SUB-BASE OU BASE SOLO CIM 4% - USINA                                           </v>
      </c>
      <c r="C207" s="21" t="str">
        <f>+'[1]Plan1'!C212</f>
        <v>m3</v>
      </c>
      <c r="D207" s="22">
        <f>+'[1]Plan1'!D212</f>
        <v>64.03</v>
      </c>
    </row>
    <row r="208" spans="1:4" ht="15" customHeight="1">
      <c r="A208" s="15" t="str">
        <f>+'[1]Plan1'!A213</f>
        <v>23.04.01.03</v>
      </c>
      <c r="B208" s="16" t="str">
        <f>+'[1]Plan1'!B213</f>
        <v>SUB-BASE OU BASE SOLO CIM 5% - USINA                                           </v>
      </c>
      <c r="C208" s="17" t="str">
        <f>+'[1]Plan1'!C213</f>
        <v>m3</v>
      </c>
      <c r="D208" s="18">
        <f>+'[1]Plan1'!D213</f>
        <v>75.66</v>
      </c>
    </row>
    <row r="209" spans="1:4" ht="15" customHeight="1">
      <c r="A209" s="19" t="str">
        <f>+'[1]Plan1'!A214</f>
        <v>23.04.01.04</v>
      </c>
      <c r="B209" s="20" t="str">
        <f>+'[1]Plan1'!B214</f>
        <v>SUB-BASE OU BASE SOLO CIM 6% - USINA                                           </v>
      </c>
      <c r="C209" s="21" t="str">
        <f>+'[1]Plan1'!C214</f>
        <v>m3</v>
      </c>
      <c r="D209" s="22">
        <f>+'[1]Plan1'!D214</f>
        <v>87.28</v>
      </c>
    </row>
    <row r="210" spans="1:4" ht="15" customHeight="1">
      <c r="A210" s="15" t="str">
        <f>+'[1]Plan1'!A215</f>
        <v>23.04.01.05</v>
      </c>
      <c r="B210" s="16" t="str">
        <f>+'[1]Plan1'!B215</f>
        <v>SUB-BASE OU BASE SOLO CIM 7% - USINA                                           </v>
      </c>
      <c r="C210" s="17" t="str">
        <f>+'[1]Plan1'!C215</f>
        <v>m3</v>
      </c>
      <c r="D210" s="18">
        <f>+'[1]Plan1'!D215</f>
        <v>98.91</v>
      </c>
    </row>
    <row r="211" spans="1:4" ht="15" customHeight="1">
      <c r="A211" s="19" t="str">
        <f>+'[1]Plan1'!A216</f>
        <v>23.04.01.06</v>
      </c>
      <c r="B211" s="20" t="str">
        <f>+'[1]Plan1'!B216</f>
        <v>SUB-BASE OU BASE SOLO CIM 8% - USINA                                           </v>
      </c>
      <c r="C211" s="21" t="str">
        <f>+'[1]Plan1'!C216</f>
        <v>m3</v>
      </c>
      <c r="D211" s="22">
        <f>+'[1]Plan1'!D216</f>
        <v>110.53</v>
      </c>
    </row>
    <row r="212" spans="1:4" ht="15" customHeight="1">
      <c r="A212" s="15" t="str">
        <f>+'[1]Plan1'!A217</f>
        <v>23.04.01.07</v>
      </c>
      <c r="B212" s="16" t="str">
        <f>+'[1]Plan1'!B217</f>
        <v>SUB-BASE OU BASE SOLO CIM 9% - USINA                                           </v>
      </c>
      <c r="C212" s="17" t="str">
        <f>+'[1]Plan1'!C217</f>
        <v>m3</v>
      </c>
      <c r="D212" s="18">
        <f>+'[1]Plan1'!D217</f>
        <v>122.16</v>
      </c>
    </row>
    <row r="213" spans="1:4" ht="15" customHeight="1">
      <c r="A213" s="19" t="str">
        <f>+'[1]Plan1'!A218</f>
        <v>23.04.01.08</v>
      </c>
      <c r="B213" s="20" t="str">
        <f>+'[1]Plan1'!B218</f>
        <v>SUB-BASE OU BASE SOLO CIM 10% - USINA                                          </v>
      </c>
      <c r="C213" s="21" t="str">
        <f>+'[1]Plan1'!C218</f>
        <v>m3</v>
      </c>
      <c r="D213" s="22">
        <f>+'[1]Plan1'!D218</f>
        <v>133.78</v>
      </c>
    </row>
    <row r="214" spans="1:4" ht="15" customHeight="1">
      <c r="A214" s="15" t="str">
        <f>+'[1]Plan1'!A219</f>
        <v>23.04.01.09</v>
      </c>
      <c r="B214" s="16" t="str">
        <f>+'[1]Plan1'!B219</f>
        <v>SUB-BASE OU BASE SOLO CIM 11% - USINA                                          </v>
      </c>
      <c r="C214" s="17" t="str">
        <f>+'[1]Plan1'!C219</f>
        <v>m3</v>
      </c>
      <c r="D214" s="18">
        <f>+'[1]Plan1'!D219</f>
        <v>145.41</v>
      </c>
    </row>
    <row r="215" spans="1:4" ht="15" customHeight="1">
      <c r="A215" s="19" t="str">
        <f>+'[1]Plan1'!A220</f>
        <v>23.04.01.10</v>
      </c>
      <c r="B215" s="20" t="str">
        <f>+'[1]Plan1'!B220</f>
        <v>SUB-BASE OU BASE SOLO CIM 12% - USINA                                          </v>
      </c>
      <c r="C215" s="21" t="str">
        <f>+'[1]Plan1'!C220</f>
        <v>m3</v>
      </c>
      <c r="D215" s="22">
        <f>+'[1]Plan1'!D220</f>
        <v>157.03</v>
      </c>
    </row>
    <row r="216" spans="1:4" ht="15" customHeight="1">
      <c r="A216" s="15" t="str">
        <f>+'[1]Plan1'!A221</f>
        <v>23.04.01.11</v>
      </c>
      <c r="B216" s="16" t="str">
        <f>+'[1]Plan1'!B221</f>
        <v>SUB-BASE OU BASE SOLO CIM 3% - PULVEMISTURADOR                                 </v>
      </c>
      <c r="C216" s="17" t="str">
        <f>+'[1]Plan1'!C221</f>
        <v>m3</v>
      </c>
      <c r="D216" s="18">
        <f>+'[1]Plan1'!D221</f>
        <v>44.53</v>
      </c>
    </row>
    <row r="217" spans="1:4" ht="15" customHeight="1">
      <c r="A217" s="19" t="str">
        <f>+'[1]Plan1'!A222</f>
        <v>23.04.01.12</v>
      </c>
      <c r="B217" s="20" t="str">
        <f>+'[1]Plan1'!B222</f>
        <v>SUB-BASE OU BASE SOLO CIM 4% - PULVEMISTURADOR                                 </v>
      </c>
      <c r="C217" s="21" t="str">
        <f>+'[1]Plan1'!C222</f>
        <v>m3</v>
      </c>
      <c r="D217" s="22">
        <f>+'[1]Plan1'!D222</f>
        <v>56.15</v>
      </c>
    </row>
    <row r="218" spans="1:4" ht="15" customHeight="1">
      <c r="A218" s="15" t="str">
        <f>+'[1]Plan1'!A223</f>
        <v>23.04.01.13</v>
      </c>
      <c r="B218" s="16" t="str">
        <f>+'[1]Plan1'!B223</f>
        <v>SUB-BASE OU BASE SOLO CIM 5% - PULVEMISTURADOR                                 </v>
      </c>
      <c r="C218" s="17" t="str">
        <f>+'[1]Plan1'!C223</f>
        <v>m3</v>
      </c>
      <c r="D218" s="18">
        <f>+'[1]Plan1'!D223</f>
        <v>67.78</v>
      </c>
    </row>
    <row r="219" spans="1:4" ht="15" customHeight="1">
      <c r="A219" s="19" t="str">
        <f>+'[1]Plan1'!A224</f>
        <v>23.04.01.14</v>
      </c>
      <c r="B219" s="20" t="str">
        <f>+'[1]Plan1'!B224</f>
        <v>SUB-BASE OU BASE SOLO CIM 6% - PULVEMISTURADOR                                 </v>
      </c>
      <c r="C219" s="21" t="str">
        <f>+'[1]Plan1'!C224</f>
        <v>m3</v>
      </c>
      <c r="D219" s="22">
        <f>+'[1]Plan1'!D224</f>
        <v>79.4</v>
      </c>
    </row>
    <row r="220" spans="1:4" ht="15" customHeight="1">
      <c r="A220" s="15" t="str">
        <f>+'[1]Plan1'!A225</f>
        <v>23.04.01.15</v>
      </c>
      <c r="B220" s="16" t="str">
        <f>+'[1]Plan1'!B225</f>
        <v>SUB-BASE OU BASE SOLO CIM 7% - PULVEMISTURADOR                                 </v>
      </c>
      <c r="C220" s="17" t="str">
        <f>+'[1]Plan1'!C225</f>
        <v>m3</v>
      </c>
      <c r="D220" s="18">
        <f>+'[1]Plan1'!D225</f>
        <v>84.61</v>
      </c>
    </row>
    <row r="221" spans="1:4" ht="15" customHeight="1">
      <c r="A221" s="19" t="str">
        <f>+'[1]Plan1'!A226</f>
        <v>23.04.01.16</v>
      </c>
      <c r="B221" s="20" t="str">
        <f>+'[1]Plan1'!B226</f>
        <v>SUB-BASE OU BASE SOLO CIM 8% - PULVEMISTURADOR                                 </v>
      </c>
      <c r="C221" s="21" t="str">
        <f>+'[1]Plan1'!C226</f>
        <v>m3</v>
      </c>
      <c r="D221" s="22">
        <f>+'[1]Plan1'!D226</f>
        <v>91</v>
      </c>
    </row>
    <row r="222" spans="1:4" ht="15" customHeight="1">
      <c r="A222" s="15" t="str">
        <f>+'[1]Plan1'!A227</f>
        <v>23.04.01.17</v>
      </c>
      <c r="B222" s="16" t="str">
        <f>+'[1]Plan1'!B227</f>
        <v>SUB-BASE OU BASE SOLO CIM 9% - PULVEMISTURADOR                                 </v>
      </c>
      <c r="C222" s="17" t="str">
        <f>+'[1]Plan1'!C227</f>
        <v>m3</v>
      </c>
      <c r="D222" s="18">
        <f>+'[1]Plan1'!D227</f>
        <v>101.08</v>
      </c>
    </row>
    <row r="223" spans="1:4" ht="15" customHeight="1">
      <c r="A223" s="19" t="str">
        <f>+'[1]Plan1'!A228</f>
        <v>23.04.01.18</v>
      </c>
      <c r="B223" s="20" t="str">
        <f>+'[1]Plan1'!B228</f>
        <v>SUB-BASE OU BASE SOLO CIM 10% - PULVEMISTURADOR                                </v>
      </c>
      <c r="C223" s="21" t="str">
        <f>+'[1]Plan1'!C228</f>
        <v>m3</v>
      </c>
      <c r="D223" s="22">
        <f>+'[1]Plan1'!D228</f>
        <v>112.19</v>
      </c>
    </row>
    <row r="224" spans="1:4" ht="15" customHeight="1">
      <c r="A224" s="15" t="str">
        <f>+'[1]Plan1'!A229</f>
        <v>23.04.01.19</v>
      </c>
      <c r="B224" s="16" t="str">
        <f>+'[1]Plan1'!B229</f>
        <v>SUB-BASE OU BASE SOLO CIM 11% - PULV.                                          </v>
      </c>
      <c r="C224" s="17" t="str">
        <f>+'[1]Plan1'!C229</f>
        <v>m3</v>
      </c>
      <c r="D224" s="18">
        <f>+'[1]Plan1'!D229</f>
        <v>122.11</v>
      </c>
    </row>
    <row r="225" spans="1:4" ht="15" customHeight="1">
      <c r="A225" s="19" t="str">
        <f>+'[1]Plan1'!A230</f>
        <v>23.04.01.20</v>
      </c>
      <c r="B225" s="20" t="str">
        <f>+'[1]Plan1'!B230</f>
        <v>SUB-BASE OU BASE SOLO CIM 12% - PULVEMISTURADOR                                </v>
      </c>
      <c r="C225" s="21" t="str">
        <f>+'[1]Plan1'!C230</f>
        <v>m3</v>
      </c>
      <c r="D225" s="22">
        <f>+'[1]Plan1'!D230</f>
        <v>132.88</v>
      </c>
    </row>
    <row r="226" spans="1:4" ht="15" customHeight="1">
      <c r="A226" s="15" t="str">
        <f>+'[1]Plan1'!A231</f>
        <v>23.04.01.26</v>
      </c>
      <c r="B226" s="16" t="str">
        <f>+'[1]Plan1'!B231</f>
        <v>SUB-BASE OU BASE DE SOLO-CAL 4% - PULVEMISTURADOR                              </v>
      </c>
      <c r="C226" s="17" t="str">
        <f>+'[1]Plan1'!C231</f>
        <v>m3</v>
      </c>
      <c r="D226" s="18">
        <f>+'[1]Plan1'!D231</f>
        <v>50.78</v>
      </c>
    </row>
    <row r="227" spans="1:4" ht="15" customHeight="1">
      <c r="A227" s="19" t="str">
        <f>+'[1]Plan1'!A232</f>
        <v>23.04.02.01</v>
      </c>
      <c r="B227" s="20" t="str">
        <f>+'[1]Plan1'!B232</f>
        <v>SUB-BASE OU BASE SOLO BRITA C/ CIM.3%                                          </v>
      </c>
      <c r="C227" s="21" t="str">
        <f>+'[1]Plan1'!C232</f>
        <v>m3</v>
      </c>
      <c r="D227" s="22">
        <f>+'[1]Plan1'!D232</f>
        <v>137.37</v>
      </c>
    </row>
    <row r="228" spans="1:4" ht="15" customHeight="1">
      <c r="A228" s="15" t="str">
        <f>+'[1]Plan1'!A233</f>
        <v>23.04.02.02</v>
      </c>
      <c r="B228" s="16" t="str">
        <f>+'[1]Plan1'!B233</f>
        <v>SUB-BASE OU BASE SOLO BRITA C/ CIM.4%                                          </v>
      </c>
      <c r="C228" s="17" t="str">
        <f>+'[1]Plan1'!C233</f>
        <v>m3</v>
      </c>
      <c r="D228" s="18">
        <f>+'[1]Plan1'!D233</f>
        <v>153.88</v>
      </c>
    </row>
    <row r="229" spans="1:4" ht="15" customHeight="1">
      <c r="A229" s="19" t="str">
        <f>+'[1]Plan1'!A234</f>
        <v>23.04.02.03</v>
      </c>
      <c r="B229" s="20" t="str">
        <f>+'[1]Plan1'!B234</f>
        <v>SUB-BASE OU BASE SOLO BRITA C/ CIM.5%                                          </v>
      </c>
      <c r="C229" s="21" t="str">
        <f>+'[1]Plan1'!C234</f>
        <v>m3</v>
      </c>
      <c r="D229" s="22">
        <f>+'[1]Plan1'!D234</f>
        <v>163.57</v>
      </c>
    </row>
    <row r="230" spans="1:4" ht="15" customHeight="1">
      <c r="A230" s="15" t="str">
        <f>+'[1]Plan1'!A235</f>
        <v>23.04.02.04</v>
      </c>
      <c r="B230" s="16" t="str">
        <f>+'[1]Plan1'!B235</f>
        <v>SUB-BASE OU BASE SOLO BRITA C/ CIM.6%                                          </v>
      </c>
      <c r="C230" s="17" t="str">
        <f>+'[1]Plan1'!C235</f>
        <v>m3</v>
      </c>
      <c r="D230" s="18">
        <f>+'[1]Plan1'!D235</f>
        <v>173.27</v>
      </c>
    </row>
    <row r="231" spans="1:4" ht="15" customHeight="1">
      <c r="A231" s="19" t="str">
        <f>+'[1]Plan1'!A236</f>
        <v>23.04.02.05</v>
      </c>
      <c r="B231" s="20" t="str">
        <f>+'[1]Plan1'!B236</f>
        <v>SUB-BASE OU BASE DE SOLO BRITA 50% BRITA                                       </v>
      </c>
      <c r="C231" s="21" t="str">
        <f>+'[1]Plan1'!C236</f>
        <v>m3</v>
      </c>
      <c r="D231" s="22">
        <f>+'[1]Plan1'!D236</f>
        <v>85.79</v>
      </c>
    </row>
    <row r="232" spans="1:4" ht="15" customHeight="1">
      <c r="A232" s="15" t="str">
        <f>+'[1]Plan1'!A237</f>
        <v>23.04.02.05.01</v>
      </c>
      <c r="B232" s="16" t="str">
        <f>+'[1]Plan1'!B237</f>
        <v>SUB-BASE OU BASE DE SOLO LATERITICO-BRITA 50% BRITA                            </v>
      </c>
      <c r="C232" s="17" t="str">
        <f>+'[1]Plan1'!C237</f>
        <v>m3</v>
      </c>
      <c r="D232" s="18">
        <f>+'[1]Plan1'!D237</f>
        <v>85.79</v>
      </c>
    </row>
    <row r="233" spans="1:4" ht="15" customHeight="1">
      <c r="A233" s="19" t="str">
        <f>+'[1]Plan1'!A238</f>
        <v>23.04.02.07</v>
      </c>
      <c r="B233" s="20" t="str">
        <f>+'[1]Plan1'!B238</f>
        <v>SUB-BASE OU BASE DE SOLO BRITA 60% BRITA                                       </v>
      </c>
      <c r="C233" s="21" t="str">
        <f>+'[1]Plan1'!C238</f>
        <v>m3</v>
      </c>
      <c r="D233" s="22">
        <f>+'[1]Plan1'!D238</f>
        <v>88.48</v>
      </c>
    </row>
    <row r="234" spans="1:4" ht="15" customHeight="1">
      <c r="A234" s="15" t="str">
        <f>+'[1]Plan1'!A239</f>
        <v>23.04.02.09</v>
      </c>
      <c r="B234" s="16" t="str">
        <f>+'[1]Plan1'!B239</f>
        <v>SUB-BASE OU BASE DE SOLO BRITA 70% BRITA                                       </v>
      </c>
      <c r="C234" s="17" t="str">
        <f>+'[1]Plan1'!C239</f>
        <v>m3</v>
      </c>
      <c r="D234" s="18">
        <f>+'[1]Plan1'!D239</f>
        <v>114.8</v>
      </c>
    </row>
    <row r="235" spans="1:4" ht="15" customHeight="1">
      <c r="A235" s="19" t="str">
        <f>+'[1]Plan1'!A240</f>
        <v>23.04.02.11</v>
      </c>
      <c r="B235" s="20" t="str">
        <f>+'[1]Plan1'!B240</f>
        <v>SUB-BASE OU BASE DE SOLO BRITA 80% BRITA                                       </v>
      </c>
      <c r="C235" s="21" t="str">
        <f>+'[1]Plan1'!C240</f>
        <v>m3</v>
      </c>
      <c r="D235" s="22">
        <f>+'[1]Plan1'!D240</f>
        <v>129.3</v>
      </c>
    </row>
    <row r="236" spans="1:4" ht="15" customHeight="1">
      <c r="A236" s="15" t="str">
        <f>+'[1]Plan1'!A241</f>
        <v>23.04.02.13</v>
      </c>
      <c r="B236" s="16" t="str">
        <f>+'[1]Plan1'!B241</f>
        <v>SUB-BASE OU BASE SE SOLO BRITA 90% BRITA                                       </v>
      </c>
      <c r="C236" s="17" t="str">
        <f>+'[1]Plan1'!C241</f>
        <v>m3</v>
      </c>
      <c r="D236" s="18">
        <f>+'[1]Plan1'!D241</f>
        <v>142.31</v>
      </c>
    </row>
    <row r="237" spans="1:4" ht="15" customHeight="1">
      <c r="A237" s="19" t="str">
        <f>+'[1]Plan1'!A242</f>
        <v>23.04.03.01</v>
      </c>
      <c r="B237" s="20" t="str">
        <f>+'[1]Plan1'!B242</f>
        <v>SUB-BASE OU BASE BRITA GRAD. SIMPLES                                           </v>
      </c>
      <c r="C237" s="21" t="str">
        <f>+'[1]Plan1'!C242</f>
        <v>m3</v>
      </c>
      <c r="D237" s="22">
        <f>+'[1]Plan1'!D242</f>
        <v>165.42</v>
      </c>
    </row>
    <row r="238" spans="1:4" ht="15" customHeight="1">
      <c r="A238" s="15" t="str">
        <f>+'[1]Plan1'!A243</f>
        <v>23.04.03.02</v>
      </c>
      <c r="B238" s="16" t="str">
        <f>+'[1]Plan1'!B243</f>
        <v>SUB-BASE OU BASE DE PEDRA BRITADA                                              </v>
      </c>
      <c r="C238" s="17" t="str">
        <f>+'[1]Plan1'!C243</f>
        <v>m3</v>
      </c>
      <c r="D238" s="18">
        <f>+'[1]Plan1'!D243</f>
        <v>130</v>
      </c>
    </row>
    <row r="239" spans="1:4" ht="15" customHeight="1">
      <c r="A239" s="19" t="str">
        <f>+'[1]Plan1'!A244</f>
        <v>23.04.03.03</v>
      </c>
      <c r="B239" s="20" t="str">
        <f>+'[1]Plan1'!B244</f>
        <v>SUB-BASE OU BASE DE BICA CORRIDA                                               </v>
      </c>
      <c r="C239" s="21" t="str">
        <f>+'[1]Plan1'!C244</f>
        <v>m3</v>
      </c>
      <c r="D239" s="22">
        <f>+'[1]Plan1'!D244</f>
        <v>145.12</v>
      </c>
    </row>
    <row r="240" spans="1:4" ht="15" customHeight="1">
      <c r="A240" s="15" t="str">
        <f>+'[1]Plan1'!A245</f>
        <v>23.04.03.04</v>
      </c>
      <c r="B240" s="16" t="str">
        <f>+'[1]Plan1'!B245</f>
        <v>SUB-BASE OU BASE DE PEDRA RACHAO, CONF. ET-POO/042 (DERSA)                     </v>
      </c>
      <c r="C240" s="17" t="str">
        <f>+'[1]Plan1'!C245</f>
        <v>m3</v>
      </c>
      <c r="D240" s="18">
        <f>+'[1]Plan1'!D245</f>
        <v>164.51</v>
      </c>
    </row>
    <row r="241" spans="1:4" ht="15" customHeight="1">
      <c r="A241" s="19" t="str">
        <f>+'[1]Plan1'!A246</f>
        <v>23.04.04.01</v>
      </c>
      <c r="B241" s="20" t="str">
        <f>+'[1]Plan1'!B246</f>
        <v>SUB-BASE OU BASE BRITA GRAD. C/CIM 1%VOL                                       </v>
      </c>
      <c r="C241" s="21" t="str">
        <f>+'[1]Plan1'!C246</f>
        <v>m3</v>
      </c>
      <c r="D241" s="22">
        <f>+'[1]Plan1'!D246</f>
        <v>165.98</v>
      </c>
    </row>
    <row r="242" spans="1:4" ht="15" customHeight="1">
      <c r="A242" s="15" t="str">
        <f>+'[1]Plan1'!A247</f>
        <v>23.04.04.02</v>
      </c>
      <c r="B242" s="16" t="str">
        <f>+'[1]Plan1'!B247</f>
        <v>SUB-BASE OU BASE BRITA GRA. C/CIM 2%VOL                                        </v>
      </c>
      <c r="C242" s="17" t="str">
        <f>+'[1]Plan1'!C247</f>
        <v>m3</v>
      </c>
      <c r="D242" s="18">
        <f>+'[1]Plan1'!D247</f>
        <v>178.13</v>
      </c>
    </row>
    <row r="243" spans="1:4" ht="15" customHeight="1">
      <c r="A243" s="19" t="str">
        <f>+'[1]Plan1'!A248</f>
        <v>23.04.04.03</v>
      </c>
      <c r="B243" s="20" t="str">
        <f>+'[1]Plan1'!B248</f>
        <v>SUB-BASE OU BASE BRITA GRAD. C/CIM 3%VOL                                       </v>
      </c>
      <c r="C243" s="21" t="str">
        <f>+'[1]Plan1'!C248</f>
        <v>m3</v>
      </c>
      <c r="D243" s="22">
        <f>+'[1]Plan1'!D248</f>
        <v>190.28</v>
      </c>
    </row>
    <row r="244" spans="1:4" ht="15" customHeight="1">
      <c r="A244" s="15" t="str">
        <f>+'[1]Plan1'!A249</f>
        <v>23.04.04.04</v>
      </c>
      <c r="B244" s="16" t="str">
        <f>+'[1]Plan1'!B249</f>
        <v>SUB-BASE OU BASE BRITA GRAD. C/CIM 4%VOL                                       </v>
      </c>
      <c r="C244" s="17" t="str">
        <f>+'[1]Plan1'!C249</f>
        <v>m3</v>
      </c>
      <c r="D244" s="18">
        <f>+'[1]Plan1'!D249</f>
        <v>202.43</v>
      </c>
    </row>
    <row r="245" spans="1:4" ht="15" customHeight="1">
      <c r="A245" s="19" t="str">
        <f>+'[1]Plan1'!A250</f>
        <v>23.04.04.05</v>
      </c>
      <c r="B245" s="20" t="str">
        <f>+'[1]Plan1'!B250</f>
        <v>SUB-BASE OU BASE BRITA GRAD. C/CIM 5%                                          </v>
      </c>
      <c r="C245" s="21" t="str">
        <f>+'[1]Plan1'!C250</f>
        <v>m3</v>
      </c>
      <c r="D245" s="22">
        <f>+'[1]Plan1'!D250</f>
        <v>224.67</v>
      </c>
    </row>
    <row r="246" spans="1:4" ht="15" customHeight="1">
      <c r="A246" s="15" t="str">
        <f>+'[1]Plan1'!A251</f>
        <v>23.04.05.01</v>
      </c>
      <c r="B246" s="16" t="str">
        <f>+'[1]Plan1'!B251</f>
        <v>SUB-BASE OU BASE ESTABILIZADA GRANULOMETRICAMENTE                              </v>
      </c>
      <c r="C246" s="17" t="str">
        <f>+'[1]Plan1'!C251</f>
        <v>m3</v>
      </c>
      <c r="D246" s="18">
        <f>+'[1]Plan1'!D251</f>
        <v>120.64</v>
      </c>
    </row>
    <row r="247" spans="1:4" ht="15" customHeight="1">
      <c r="A247" s="19" t="str">
        <f>+'[1]Plan1'!A252</f>
        <v>23.04.06.01</v>
      </c>
      <c r="B247" s="20" t="str">
        <f>+'[1]Plan1'!B252</f>
        <v>SUB-BASE OU BASE MACADAME HIDRAULICO                                           </v>
      </c>
      <c r="C247" s="21" t="str">
        <f>+'[1]Plan1'!C252</f>
        <v>m3</v>
      </c>
      <c r="D247" s="22">
        <f>+'[1]Plan1'!D252</f>
        <v>162.09</v>
      </c>
    </row>
    <row r="248" spans="1:4" ht="15" customHeight="1">
      <c r="A248" s="15" t="str">
        <f>+'[1]Plan1'!A253</f>
        <v>23.04.06.02</v>
      </c>
      <c r="B248" s="16" t="str">
        <f>+'[1]Plan1'!B253</f>
        <v>SUB-BASE OU BASE MACADAME BETUMINOSO                                           </v>
      </c>
      <c r="C248" s="17" t="str">
        <f>+'[1]Plan1'!C253</f>
        <v>m3</v>
      </c>
      <c r="D248" s="18">
        <f>+'[1]Plan1'!D253</f>
        <v>397.5</v>
      </c>
    </row>
    <row r="249" spans="1:4" ht="15" customHeight="1">
      <c r="A249" s="19" t="str">
        <f>+'[1]Plan1'!A254</f>
        <v>23.04.06.03</v>
      </c>
      <c r="B249" s="20" t="str">
        <f>+'[1]Plan1'!B254</f>
        <v>SUB-BASE OU BASE DE MACADAME SECO                                              </v>
      </c>
      <c r="C249" s="21" t="str">
        <f>+'[1]Plan1'!C254</f>
        <v>m3</v>
      </c>
      <c r="D249" s="22">
        <f>+'[1]Plan1'!D254</f>
        <v>166.42</v>
      </c>
    </row>
    <row r="250" spans="1:4" ht="15" customHeight="1">
      <c r="A250" s="15" t="str">
        <f>+'[1]Plan1'!A255</f>
        <v>23.04.07.01</v>
      </c>
      <c r="B250" s="16" t="str">
        <f>+'[1]Plan1'!B255</f>
        <v>SUB-BASE OU BASE SOLO AREN. FINO 95% PI                                        </v>
      </c>
      <c r="C250" s="17" t="str">
        <f>+'[1]Plan1'!C255</f>
        <v>m3</v>
      </c>
      <c r="D250" s="18">
        <f>+'[1]Plan1'!D255</f>
        <v>18.51</v>
      </c>
    </row>
    <row r="251" spans="1:4" ht="15" customHeight="1">
      <c r="A251" s="19" t="str">
        <f>+'[1]Plan1'!A256</f>
        <v>23.04.07.03</v>
      </c>
      <c r="B251" s="20" t="str">
        <f>+'[1]Plan1'!B256</f>
        <v>BASE SOLO ESTABILIZADO QUIMICAMENTE PARA SOLO ARENOSO                          </v>
      </c>
      <c r="C251" s="21" t="str">
        <f>+'[1]Plan1'!C256</f>
        <v>m3</v>
      </c>
      <c r="D251" s="22">
        <f>+'[1]Plan1'!D256</f>
        <v>37.94</v>
      </c>
    </row>
    <row r="252" spans="1:4" ht="15" customHeight="1">
      <c r="A252" s="15" t="str">
        <f>+'[1]Plan1'!A257</f>
        <v>23.05.01</v>
      </c>
      <c r="B252" s="16" t="str">
        <f>+'[1]Plan1'!B257</f>
        <v>IMPRIMADURA BETUMINOSA IMPERMEABILIZANTE                                       </v>
      </c>
      <c r="C252" s="17" t="str">
        <f>+'[1]Plan1'!C257</f>
        <v>m2</v>
      </c>
      <c r="D252" s="18">
        <f>+'[1]Plan1'!D257</f>
        <v>3.42</v>
      </c>
    </row>
    <row r="253" spans="1:4" ht="15" customHeight="1">
      <c r="A253" s="19" t="str">
        <f>+'[1]Plan1'!A258</f>
        <v>23.05.01.01</v>
      </c>
      <c r="B253" s="20" t="str">
        <f>+'[1]Plan1'!B258</f>
        <v>IMPRIMADURA BETUMINOSA IMPERMEABILIZANTE (SEM MATERIAIS ASFALTICOS)            </v>
      </c>
      <c r="C253" s="21" t="str">
        <f>+'[1]Plan1'!C258</f>
        <v>m2</v>
      </c>
      <c r="D253" s="22">
        <f>+'[1]Plan1'!D258</f>
        <v>0.2</v>
      </c>
    </row>
    <row r="254" spans="1:4" ht="15" customHeight="1">
      <c r="A254" s="15" t="str">
        <f>+'[1]Plan1'!A259</f>
        <v>23.05.02</v>
      </c>
      <c r="B254" s="16" t="str">
        <f>+'[1]Plan1'!B259</f>
        <v>IMPRIMADURA BETUMINOSA LIGANTE                                                 </v>
      </c>
      <c r="C254" s="17" t="str">
        <f>+'[1]Plan1'!C259</f>
        <v>m2</v>
      </c>
      <c r="D254" s="18">
        <f>+'[1]Plan1'!D259</f>
        <v>1.3</v>
      </c>
    </row>
    <row r="255" spans="1:4" ht="15" customHeight="1">
      <c r="A255" s="19" t="str">
        <f>+'[1]Plan1'!A260</f>
        <v>23.05.02.01</v>
      </c>
      <c r="B255" s="20" t="str">
        <f>+'[1]Plan1'!B260</f>
        <v>IMPRIMADURABETUMINOSA LIGANTE (SEM MATERIAIS ASFALTICOS)                       </v>
      </c>
      <c r="C255" s="21" t="str">
        <f>+'[1]Plan1'!C260</f>
        <v>m2</v>
      </c>
      <c r="D255" s="22">
        <f>+'[1]Plan1'!D260</f>
        <v>0.15</v>
      </c>
    </row>
    <row r="256" spans="1:4" ht="15" customHeight="1">
      <c r="A256" s="15" t="str">
        <f>+'[1]Plan1'!A261</f>
        <v>23.05.03</v>
      </c>
      <c r="B256" s="16" t="str">
        <f>+'[1]Plan1'!B261</f>
        <v>IMPRIMADURA BET. AUXILIAR DE LIGACAO                                           </v>
      </c>
      <c r="C256" s="17" t="str">
        <f>+'[1]Plan1'!C261</f>
        <v>m2</v>
      </c>
      <c r="D256" s="18">
        <f>+'[1]Plan1'!D261</f>
        <v>0.72</v>
      </c>
    </row>
    <row r="257" spans="1:4" ht="15" customHeight="1">
      <c r="A257" s="19" t="str">
        <f>+'[1]Plan1'!A262</f>
        <v>23.05.04</v>
      </c>
      <c r="B257" s="20" t="str">
        <f>+'[1]Plan1'!B262</f>
        <v>IMPRIM. BET. LIGANTE MODIF. POLIMERO                                           </v>
      </c>
      <c r="C257" s="21" t="str">
        <f>+'[1]Plan1'!C262</f>
        <v>m2</v>
      </c>
      <c r="D257" s="22">
        <f>+'[1]Plan1'!D262</f>
        <v>1.69</v>
      </c>
    </row>
    <row r="258" spans="1:4" ht="15" customHeight="1">
      <c r="A258" s="15" t="str">
        <f>+'[1]Plan1'!A263</f>
        <v>23.06.01</v>
      </c>
      <c r="B258" s="16" t="str">
        <f>+'[1]Plan1'!B263</f>
        <v>TRATAMENTO SUPERFICIAL SIMPLES                                                 </v>
      </c>
      <c r="C258" s="17" t="str">
        <f>+'[1]Plan1'!C263</f>
        <v>m2</v>
      </c>
      <c r="D258" s="18">
        <f>+'[1]Plan1'!D263</f>
        <v>3.57</v>
      </c>
    </row>
    <row r="259" spans="1:4" ht="15" customHeight="1">
      <c r="A259" s="19" t="str">
        <f>+'[1]Plan1'!A264</f>
        <v>23.06.02</v>
      </c>
      <c r="B259" s="20" t="str">
        <f>+'[1]Plan1'!B264</f>
        <v>TRATAMENTO SUPERFICIAL DUPLO                                                   </v>
      </c>
      <c r="C259" s="21" t="str">
        <f>+'[1]Plan1'!C264</f>
        <v>m3</v>
      </c>
      <c r="D259" s="22">
        <f>+'[1]Plan1'!D264</f>
        <v>328.18</v>
      </c>
    </row>
    <row r="260" spans="1:4" ht="15" customHeight="1">
      <c r="A260" s="15" t="str">
        <f>+'[1]Plan1'!A265</f>
        <v>23.06.03</v>
      </c>
      <c r="B260" s="16" t="str">
        <f>+'[1]Plan1'!B265</f>
        <v>TRATAMENTO SUPERFICIAL TRIPLO                                                  </v>
      </c>
      <c r="C260" s="17" t="str">
        <f>+'[1]Plan1'!C265</f>
        <v>m3</v>
      </c>
      <c r="D260" s="18">
        <f>+'[1]Plan1'!D265</f>
        <v>409.55</v>
      </c>
    </row>
    <row r="261" spans="1:4" ht="15" customHeight="1">
      <c r="A261" s="19" t="str">
        <f>+'[1]Plan1'!A266</f>
        <v>23.06.04</v>
      </c>
      <c r="B261" s="20" t="str">
        <f>+'[1]Plan1'!B266</f>
        <v>MICROPAVIMENTO C/POLIMERO COM FIBRA                                            </v>
      </c>
      <c r="C261" s="21" t="str">
        <f>+'[1]Plan1'!C266</f>
        <v>m2</v>
      </c>
      <c r="D261" s="22">
        <f>+'[1]Plan1'!D266</f>
        <v>10.51</v>
      </c>
    </row>
    <row r="262" spans="1:4" ht="15" customHeight="1">
      <c r="A262" s="15" t="str">
        <f>+'[1]Plan1'!A267</f>
        <v>23.06.04.01</v>
      </c>
      <c r="B262" s="16" t="str">
        <f>+'[1]Plan1'!B267</f>
        <v>MICROPAVIMENTO COM POLIMERO SEM FIBRA                                          </v>
      </c>
      <c r="C262" s="17" t="str">
        <f>+'[1]Plan1'!C267</f>
        <v>m2</v>
      </c>
      <c r="D262" s="18">
        <f>+'[1]Plan1'!D267</f>
        <v>9.95</v>
      </c>
    </row>
    <row r="263" spans="1:4" ht="15" customHeight="1">
      <c r="A263" s="19" t="str">
        <f>+'[1]Plan1'!A268</f>
        <v>23.06.05</v>
      </c>
      <c r="B263" s="20" t="str">
        <f>+'[1]Plan1'!B268</f>
        <v>TRATAMENTO SUPERF. C/ LAMA ASFALTICA                                           </v>
      </c>
      <c r="C263" s="21" t="str">
        <f>+'[1]Plan1'!C268</f>
        <v>m2</v>
      </c>
      <c r="D263" s="22">
        <f>+'[1]Plan1'!D268</f>
        <v>4.52</v>
      </c>
    </row>
    <row r="264" spans="1:4" ht="15" customHeight="1">
      <c r="A264" s="15" t="str">
        <f>+'[1]Plan1'!A269</f>
        <v>23.06.06</v>
      </c>
      <c r="B264" s="16" t="str">
        <f>+'[1]Plan1'!B269</f>
        <v>TRAT.SUP.CAM. LAMA ASFALTICA GROSSA                                            </v>
      </c>
      <c r="C264" s="17" t="str">
        <f>+'[1]Plan1'!C269</f>
        <v>m2</v>
      </c>
      <c r="D264" s="18">
        <f>+'[1]Plan1'!D269</f>
        <v>5.73</v>
      </c>
    </row>
    <row r="265" spans="1:4" ht="15" customHeight="1">
      <c r="A265" s="19" t="str">
        <f>+'[1]Plan1'!A270</f>
        <v>23.06.07</v>
      </c>
      <c r="B265" s="20" t="str">
        <f>+'[1]Plan1'!B270</f>
        <v>TRATAMENTO SUPERFICIAL SIMPLES MODIFICADO POR POLIMEROS                        </v>
      </c>
      <c r="C265" s="21" t="str">
        <f>+'[1]Plan1'!C270</f>
        <v>m2</v>
      </c>
      <c r="D265" s="22">
        <f>+'[1]Plan1'!D270</f>
        <v>4.43</v>
      </c>
    </row>
    <row r="266" spans="1:4" ht="15" customHeight="1">
      <c r="A266" s="15" t="str">
        <f>+'[1]Plan1'!A271</f>
        <v>23.06.08</v>
      </c>
      <c r="B266" s="16" t="str">
        <f>+'[1]Plan1'!B271</f>
        <v>TRATAMENTO SUPERFICIAL DUPLO MODIFICADO POR POLIMEROS                          </v>
      </c>
      <c r="C266" s="17" t="str">
        <f>+'[1]Plan1'!C271</f>
        <v>m3</v>
      </c>
      <c r="D266" s="18">
        <f>+'[1]Plan1'!D271</f>
        <v>454.47</v>
      </c>
    </row>
    <row r="267" spans="1:4" ht="15" customHeight="1">
      <c r="A267" s="19" t="str">
        <f>+'[1]Plan1'!A272</f>
        <v>23.06.09</v>
      </c>
      <c r="B267" s="20" t="str">
        <f>+'[1]Plan1'!B272</f>
        <v>TRATAMENTO SUPERFICIAL TRIPLO MODIFICADO POR POLIMEROS                         </v>
      </c>
      <c r="C267" s="21" t="str">
        <f>+'[1]Plan1'!C272</f>
        <v>m3</v>
      </c>
      <c r="D267" s="22">
        <f>+'[1]Plan1'!D272</f>
        <v>525.11</v>
      </c>
    </row>
    <row r="268" spans="1:4" ht="15" customHeight="1">
      <c r="A268" s="15" t="str">
        <f>+'[1]Plan1'!A273</f>
        <v>23.07.01</v>
      </c>
      <c r="B268" s="16" t="str">
        <f>+'[1]Plan1'!B273</f>
        <v>PRE-MISTURADO A FRIO                                                           </v>
      </c>
      <c r="C268" s="17" t="str">
        <f>+'[1]Plan1'!C273</f>
        <v>m3</v>
      </c>
      <c r="D268" s="18">
        <f>+'[1]Plan1'!D273</f>
        <v>440.98</v>
      </c>
    </row>
    <row r="269" spans="1:4" ht="15" customHeight="1">
      <c r="A269" s="19" t="str">
        <f>+'[1]Plan1'!A274</f>
        <v>23.07.01.01</v>
      </c>
      <c r="B269" s="20" t="str">
        <f>+'[1]Plan1'!B274</f>
        <v>CAMADA BASE PRE-MISTURADO A FRIO (SEM MATERIAIS ASFALTICOS)                    </v>
      </c>
      <c r="C269" s="21" t="str">
        <f>+'[1]Plan1'!C274</f>
        <v>m3</v>
      </c>
      <c r="D269" s="22">
        <f>+'[1]Plan1'!D274</f>
        <v>200.79</v>
      </c>
    </row>
    <row r="270" spans="1:4" ht="15" customHeight="1">
      <c r="A270" s="15" t="str">
        <f>+'[1]Plan1'!A275</f>
        <v>23.07.01.02</v>
      </c>
      <c r="B270" s="16" t="str">
        <f>+'[1]Plan1'!B275</f>
        <v>APLICACAO CAMADA DE PRE-MISTURADO A FRIO COM TRANSPORTE (EXCLUSO MATERIAL)     </v>
      </c>
      <c r="C270" s="17" t="str">
        <f>+'[1]Plan1'!C275</f>
        <v>m3</v>
      </c>
      <c r="D270" s="18">
        <f>+'[1]Plan1'!D275</f>
        <v>72.62</v>
      </c>
    </row>
    <row r="271" spans="1:4" ht="15" customHeight="1">
      <c r="A271" s="19" t="str">
        <f>+'[1]Plan1'!A276</f>
        <v>23.08.01</v>
      </c>
      <c r="B271" s="20" t="str">
        <f>+'[1]Plan1'!B276</f>
        <v>CONC.ASF.US.QUENTE - BINDER GRAD.A C/DOP                                       </v>
      </c>
      <c r="C271" s="21" t="str">
        <f>+'[1]Plan1'!C276</f>
        <v>m3</v>
      </c>
      <c r="D271" s="22">
        <f>+'[1]Plan1'!D276</f>
        <v>470.65</v>
      </c>
    </row>
    <row r="272" spans="1:4" ht="15" customHeight="1">
      <c r="A272" s="15" t="str">
        <f>+'[1]Plan1'!A277</f>
        <v>23.08.01.01</v>
      </c>
      <c r="B272" s="16" t="str">
        <f>+'[1]Plan1'!B277</f>
        <v>CONC.ASF.US.QUENTE - BINDER GRAD.A S/DOP                                       </v>
      </c>
      <c r="C272" s="17" t="str">
        <f>+'[1]Plan1'!C277</f>
        <v>m3</v>
      </c>
      <c r="D272" s="18">
        <f>+'[1]Plan1'!D277</f>
        <v>454.98</v>
      </c>
    </row>
    <row r="273" spans="1:4" ht="15" customHeight="1">
      <c r="A273" s="19" t="str">
        <f>+'[1]Plan1'!A278</f>
        <v>23.08.02</v>
      </c>
      <c r="B273" s="20" t="str">
        <f>+'[1]Plan1'!B278</f>
        <v>CONC.ASF.US.QUENTE - BINDER GRAD.B C/DOP                                       </v>
      </c>
      <c r="C273" s="21" t="str">
        <f>+'[1]Plan1'!C278</f>
        <v>m3</v>
      </c>
      <c r="D273" s="22">
        <f>+'[1]Plan1'!D278</f>
        <v>486.32</v>
      </c>
    </row>
    <row r="274" spans="1:4" ht="15" customHeight="1">
      <c r="A274" s="15" t="str">
        <f>+'[1]Plan1'!A279</f>
        <v>23.08.02.01</v>
      </c>
      <c r="B274" s="16" t="str">
        <f>+'[1]Plan1'!B279</f>
        <v>CONC.ASF.US.QUENTE - BINDER GRAD.B S/DOP                                       </v>
      </c>
      <c r="C274" s="17" t="str">
        <f>+'[1]Plan1'!C279</f>
        <v>m3</v>
      </c>
      <c r="D274" s="18">
        <f>+'[1]Plan1'!D279</f>
        <v>468.1</v>
      </c>
    </row>
    <row r="275" spans="1:4" ht="15" customHeight="1">
      <c r="A275" s="19" t="str">
        <f>+'[1]Plan1'!A280</f>
        <v>23.08.03.01</v>
      </c>
      <c r="B275" s="20" t="str">
        <f>+'[1]Plan1'!B280</f>
        <v>CAMADA ROLAMENTO-CBUQ GRADUACAO C-S/DOP                                        </v>
      </c>
      <c r="C275" s="21" t="str">
        <f>+'[1]Plan1'!C280</f>
        <v>m3</v>
      </c>
      <c r="D275" s="22">
        <f>+'[1]Plan1'!D280</f>
        <v>504.64</v>
      </c>
    </row>
    <row r="276" spans="1:4" ht="15" customHeight="1">
      <c r="A276" s="15" t="str">
        <f>+'[1]Plan1'!A281</f>
        <v>23.08.03.03</v>
      </c>
      <c r="B276" s="16" t="str">
        <f>+'[1]Plan1'!B281</f>
        <v>CAMADA ROLAMENTO - CBUQ - GRAD.C - COM DOP                                     </v>
      </c>
      <c r="C276" s="17" t="str">
        <f>+'[1]Plan1'!C281</f>
        <v>m3</v>
      </c>
      <c r="D276" s="18">
        <f>+'[1]Plan1'!D281</f>
        <v>524.31</v>
      </c>
    </row>
    <row r="277" spans="1:4" ht="15" customHeight="1">
      <c r="A277" s="19" t="str">
        <f>+'[1]Plan1'!A282</f>
        <v>23.08.04.02</v>
      </c>
      <c r="B277" s="20" t="str">
        <f>+'[1]Plan1'!B282</f>
        <v>CAMADA DE ROLAMENTO - CBUQ - GRAD. D - SEM DOP                                 </v>
      </c>
      <c r="C277" s="21" t="str">
        <f>+'[1]Plan1'!C282</f>
        <v>m3</v>
      </c>
      <c r="D277" s="22">
        <f>+'[1]Plan1'!D282</f>
        <v>487.75</v>
      </c>
    </row>
    <row r="278" spans="1:4" ht="15" customHeight="1">
      <c r="A278" s="15" t="str">
        <f>+'[1]Plan1'!A283</f>
        <v>23.08.04.03</v>
      </c>
      <c r="B278" s="16" t="str">
        <f>+'[1]Plan1'!B283</f>
        <v>CAMADA ROLANTE CBUQ - GRAD. D - COM DOP                                        </v>
      </c>
      <c r="C278" s="17" t="str">
        <f>+'[1]Plan1'!C283</f>
        <v>m3</v>
      </c>
      <c r="D278" s="18">
        <f>+'[1]Plan1'!D283</f>
        <v>508.88</v>
      </c>
    </row>
    <row r="279" spans="1:4" ht="15" customHeight="1">
      <c r="A279" s="19" t="str">
        <f>+'[1]Plan1'!A284</f>
        <v>23.08.04.04</v>
      </c>
      <c r="B279" s="20" t="str">
        <f>+'[1]Plan1'!B284</f>
        <v>CAMADA DE ROLAMENTO CBUQ - GRADUACAO D, MODIFICADA POR POLIMERO                </v>
      </c>
      <c r="C279" s="21" t="str">
        <f>+'[1]Plan1'!C284</f>
        <v>m3</v>
      </c>
      <c r="D279" s="22">
        <f>+'[1]Plan1'!D284</f>
        <v>629.66</v>
      </c>
    </row>
    <row r="280" spans="1:4" ht="15" customHeight="1">
      <c r="A280" s="15" t="str">
        <f>+'[1]Plan1'!A285</f>
        <v>23.08.05</v>
      </c>
      <c r="B280" s="16" t="str">
        <f>+'[1]Plan1'!B285</f>
        <v>CONC. ASF. MODIFICADO P/POLIMERO                                               </v>
      </c>
      <c r="C280" s="17" t="str">
        <f>+'[1]Plan1'!C285</f>
        <v>m3</v>
      </c>
      <c r="D280" s="18">
        <f>+'[1]Plan1'!D285</f>
        <v>638.74</v>
      </c>
    </row>
    <row r="281" spans="1:4" ht="15" customHeight="1">
      <c r="A281" s="19" t="str">
        <f>+'[1]Plan1'!A286</f>
        <v>23.08.05.01.01</v>
      </c>
      <c r="B281" s="20" t="str">
        <f>+'[1]Plan1'!B286</f>
        <v>CONCRETO ASFALTICO MODIFICADO POR POLIMERO - GRAD. II                          </v>
      </c>
      <c r="C281" s="21" t="str">
        <f>+'[1]Plan1'!C286</f>
        <v>m3</v>
      </c>
      <c r="D281" s="22">
        <f>+'[1]Plan1'!D286</f>
        <v>573.81</v>
      </c>
    </row>
    <row r="282" spans="1:4" ht="15" customHeight="1">
      <c r="A282" s="15" t="str">
        <f>+'[1]Plan1'!A287</f>
        <v>23.08.06</v>
      </c>
      <c r="B282" s="16" t="str">
        <f>+'[1]Plan1'!B287</f>
        <v>CONCRETO ASFALTICO MODIFICADO COM 15% EM PESO DE BORRACHA (CONTINUO)           </v>
      </c>
      <c r="C282" s="17" t="str">
        <f>+'[1]Plan1'!C287</f>
        <v>m3</v>
      </c>
      <c r="D282" s="18">
        <f>+'[1]Plan1'!D287</f>
        <v>607.88</v>
      </c>
    </row>
    <row r="283" spans="1:4" ht="15" customHeight="1">
      <c r="A283" s="19" t="str">
        <f>+'[1]Plan1'!A288</f>
        <v>23.08.06.04</v>
      </c>
      <c r="B283" s="20" t="str">
        <f>+'[1]Plan1'!B288</f>
        <v>CONCRETO ASFALTICO COM ASFALTO-BORRACHA, GRADUACAO IV                          </v>
      </c>
      <c r="C283" s="21" t="str">
        <f>+'[1]Plan1'!C288</f>
        <v>m3</v>
      </c>
      <c r="D283" s="22">
        <f>+'[1]Plan1'!D288</f>
        <v>597.01</v>
      </c>
    </row>
    <row r="284" spans="1:4" ht="15" customHeight="1">
      <c r="A284" s="15" t="str">
        <f>+'[1]Plan1'!A289</f>
        <v>23.08.06.05</v>
      </c>
      <c r="B284" s="16" t="str">
        <f>+'[1]Plan1'!B289</f>
        <v>CONCRETO ASFALTO BORRACHA MORNO COM 15% DE BORRACHA.                           </v>
      </c>
      <c r="C284" s="17" t="str">
        <f>+'[1]Plan1'!C289</f>
        <v>m3</v>
      </c>
      <c r="D284" s="18">
        <f>+'[1]Plan1'!D289</f>
        <v>628.09</v>
      </c>
    </row>
    <row r="285" spans="1:4" ht="15" customHeight="1">
      <c r="A285" s="19" t="str">
        <f>+'[1]Plan1'!A290</f>
        <v>23.08.06.06</v>
      </c>
      <c r="B285" s="20" t="str">
        <f>+'[1]Plan1'!B290</f>
        <v>CONCRETO ASFALTO BORRACHA GRAD. IV, MORNO COM 15% BORRACHA                     </v>
      </c>
      <c r="C285" s="21" t="str">
        <f>+'[1]Plan1'!C290</f>
        <v>m3</v>
      </c>
      <c r="D285" s="22">
        <f>+'[1]Plan1'!D290</f>
        <v>618.39</v>
      </c>
    </row>
    <row r="286" spans="1:4" ht="15" customHeight="1">
      <c r="A286" s="15" t="str">
        <f>+'[1]Plan1'!A291</f>
        <v>23.09.01</v>
      </c>
      <c r="B286" s="16" t="str">
        <f>+'[1]Plan1'!B291</f>
        <v>CAPA SELANTE TIPO 2                                                            </v>
      </c>
      <c r="C286" s="17" t="str">
        <f>+'[1]Plan1'!C291</f>
        <v>m2</v>
      </c>
      <c r="D286" s="18">
        <f>+'[1]Plan1'!D291</f>
        <v>2.49</v>
      </c>
    </row>
    <row r="287" spans="1:4" ht="15" customHeight="1">
      <c r="A287" s="19" t="str">
        <f>+'[1]Plan1'!A292</f>
        <v>23.09.02</v>
      </c>
      <c r="B287" s="20" t="str">
        <f>+'[1]Plan1'!B292</f>
        <v>CAPA SELANTE TIPO 3                                                            </v>
      </c>
      <c r="C287" s="21" t="str">
        <f>+'[1]Plan1'!C292</f>
        <v>m2</v>
      </c>
      <c r="D287" s="22">
        <f>+'[1]Plan1'!D292</f>
        <v>4.08</v>
      </c>
    </row>
    <row r="288" spans="1:4" ht="15" customHeight="1">
      <c r="A288" s="15" t="str">
        <f>+'[1]Plan1'!A293</f>
        <v>23.10.01</v>
      </c>
      <c r="B288" s="16" t="str">
        <f>+'[1]Plan1'!B293</f>
        <v>FRESAGEM CONTINUA DE PAV., INDEPENDENTE DA ESPESSURA                           </v>
      </c>
      <c r="C288" s="17" t="str">
        <f>+'[1]Plan1'!C293</f>
        <v>m3</v>
      </c>
      <c r="D288" s="18">
        <f>+'[1]Plan1'!D293</f>
        <v>135.64</v>
      </c>
    </row>
    <row r="289" spans="1:4" ht="15" customHeight="1">
      <c r="A289" s="19" t="str">
        <f>+'[1]Plan1'!A294</f>
        <v>23.11.04.01</v>
      </c>
      <c r="B289" s="20" t="str">
        <f>+'[1]Plan1'!B294</f>
        <v>PAVIMENTO DE CONCRETO - APLICACAO COM FORMAS DESLIZANTES                       </v>
      </c>
      <c r="C289" s="21" t="str">
        <f>+'[1]Plan1'!C294</f>
        <v>m3</v>
      </c>
      <c r="D289" s="22">
        <f>+'[1]Plan1'!D294</f>
        <v>549.47</v>
      </c>
    </row>
    <row r="290" spans="1:4" ht="15" customHeight="1">
      <c r="A290" s="15" t="str">
        <f>+'[1]Plan1'!A295</f>
        <v>23.11.09</v>
      </c>
      <c r="B290" s="16" t="str">
        <f>+'[1]Plan1'!B295</f>
        <v>PAVIMENTO DE CONCRETO SOBRE OBRA DE ARTE ESPECIAL-MANUAL.                      </v>
      </c>
      <c r="C290" s="17" t="str">
        <f>+'[1]Plan1'!C295</f>
        <v>m3</v>
      </c>
      <c r="D290" s="18">
        <f>+'[1]Plan1'!D295</f>
        <v>981.68</v>
      </c>
    </row>
    <row r="291" spans="1:4" ht="15" customHeight="1">
      <c r="A291" s="19" t="str">
        <f>+'[1]Plan1'!A296</f>
        <v>23.11.10</v>
      </c>
      <c r="B291" s="20" t="str">
        <f>+'[1]Plan1'!B296</f>
        <v>PAVIMENTO DE CONCRETO SOBRE OBRA DE ARTE ESPECIAL-MECANICO(PP-DE-P00/010)      </v>
      </c>
      <c r="C291" s="21" t="str">
        <f>+'[1]Plan1'!C296</f>
        <v>m3</v>
      </c>
      <c r="D291" s="22">
        <f>+'[1]Plan1'!D296</f>
        <v>727.85</v>
      </c>
    </row>
    <row r="292" spans="1:4" ht="15" customHeight="1">
      <c r="A292" s="15" t="str">
        <f>+'[1]Plan1'!A297</f>
        <v>23.11.11</v>
      </c>
      <c r="B292" s="16" t="str">
        <f>+'[1]Plan1'!B297</f>
        <v>PAVIMENTO DE CONCRETO POBRE PARA BASE DE PAVIMENTO RIGIDO.                     </v>
      </c>
      <c r="C292" s="17" t="str">
        <f>+'[1]Plan1'!C297</f>
        <v>m3</v>
      </c>
      <c r="D292" s="18">
        <f>+'[1]Plan1'!D297</f>
        <v>226.71</v>
      </c>
    </row>
    <row r="293" spans="1:4" ht="15" customHeight="1">
      <c r="A293" s="19" t="str">
        <f>+'[1]Plan1'!A298</f>
        <v>23.12.01</v>
      </c>
      <c r="B293" s="20" t="str">
        <f>+'[1]Plan1'!B298</f>
        <v>PAVIMENTO CONCRETO INTERTRAVADO - E=6CM                                        </v>
      </c>
      <c r="C293" s="21" t="str">
        <f>+'[1]Plan1'!C298</f>
        <v>m2</v>
      </c>
      <c r="D293" s="22">
        <f>+'[1]Plan1'!D298</f>
        <v>73.1</v>
      </c>
    </row>
    <row r="294" spans="1:4" ht="15" customHeight="1">
      <c r="A294" s="15" t="str">
        <f>+'[1]Plan1'!A299</f>
        <v>23.12.02</v>
      </c>
      <c r="B294" s="16" t="str">
        <f>+'[1]Plan1'!B299</f>
        <v>PAVIMENTO CONCRETO INTERTRAVADO - E=8CM                                        </v>
      </c>
      <c r="C294" s="17" t="str">
        <f>+'[1]Plan1'!C299</f>
        <v>m2</v>
      </c>
      <c r="D294" s="18">
        <f>+'[1]Plan1'!D299</f>
        <v>84.17</v>
      </c>
    </row>
    <row r="295" spans="1:4" ht="15" customHeight="1">
      <c r="A295" s="19" t="str">
        <f>+'[1]Plan1'!A300</f>
        <v>23.12.03</v>
      </c>
      <c r="B295" s="20" t="str">
        <f>+'[1]Plan1'!B300</f>
        <v>PAV CONCRETO INTERTRAVADO - E=10CM                                             </v>
      </c>
      <c r="C295" s="21" t="str">
        <f>+'[1]Plan1'!C300</f>
        <v>m2</v>
      </c>
      <c r="D295" s="22">
        <f>+'[1]Plan1'!D300</f>
        <v>88.93</v>
      </c>
    </row>
    <row r="296" spans="1:4" ht="15" customHeight="1">
      <c r="A296" s="15" t="str">
        <f>+'[1]Plan1'!A301</f>
        <v>23.13.07.01</v>
      </c>
      <c r="B296" s="16" t="str">
        <f>+'[1]Plan1'!B301</f>
        <v>RECICLAGEM CAPA/BASE COM ADICAO DE 4% DE CIMENTO                               </v>
      </c>
      <c r="C296" s="17" t="str">
        <f>+'[1]Plan1'!C301</f>
        <v>m3</v>
      </c>
      <c r="D296" s="18">
        <f>+'[1]Plan1'!D301</f>
        <v>108.31</v>
      </c>
    </row>
    <row r="297" spans="1:4" ht="15" customHeight="1">
      <c r="A297" s="19" t="str">
        <f>+'[1]Plan1'!A302</f>
        <v>23.13.07.02</v>
      </c>
      <c r="B297" s="20" t="str">
        <f>+'[1]Plan1'!B302</f>
        <v>RECICLAGEM DE PAVIMENTO COM ADICAO DE 30% DE BRITA E 4% DE CIMENTO             </v>
      </c>
      <c r="C297" s="21" t="str">
        <f>+'[1]Plan1'!C302</f>
        <v>m3</v>
      </c>
      <c r="D297" s="22">
        <f>+'[1]Plan1'!D302</f>
        <v>151.5</v>
      </c>
    </row>
    <row r="298" spans="1:4" ht="15" customHeight="1">
      <c r="A298" s="15" t="str">
        <f>+'[1]Plan1'!A303</f>
        <v>23.13.07.03</v>
      </c>
      <c r="B298" s="16" t="str">
        <f>+'[1]Plan1'!B303</f>
        <v>RECICLAGEM DE PAVIMENTO COM ADICAO DE 20% DE BRITA E 4% DE CIMENTO             </v>
      </c>
      <c r="C298" s="17" t="str">
        <f>+'[1]Plan1'!C303</f>
        <v>m3</v>
      </c>
      <c r="D298" s="18">
        <f>+'[1]Plan1'!D303</f>
        <v>138.5</v>
      </c>
    </row>
    <row r="299" spans="1:4" ht="15" customHeight="1">
      <c r="A299" s="19" t="str">
        <f>+'[1]Plan1'!A304</f>
        <v>23.13.07.04</v>
      </c>
      <c r="B299" s="20" t="str">
        <f>+'[1]Plan1'!B304</f>
        <v>RECICLAGEM DE PAVIMENTO COM ADICAO DE 20% DE BRITA E 6% DE CIMENTO             </v>
      </c>
      <c r="C299" s="21" t="str">
        <f>+'[1]Plan1'!C304</f>
        <v>m3</v>
      </c>
      <c r="D299" s="22">
        <f>+'[1]Plan1'!D304</f>
        <v>164.46</v>
      </c>
    </row>
    <row r="300" spans="1:4" ht="15" customHeight="1">
      <c r="A300" s="15" t="str">
        <f>+'[1]Plan1'!A305</f>
        <v>23.13.07.05</v>
      </c>
      <c r="B300" s="16" t="str">
        <f>+'[1]Plan1'!B305</f>
        <v>RECICLAGEM DE PAVIMENTO COM ADICAO DE 20% BRITA.                               </v>
      </c>
      <c r="C300" s="17" t="str">
        <f>+'[1]Plan1'!C305</f>
        <v>m3</v>
      </c>
      <c r="D300" s="18">
        <f>+'[1]Plan1'!D305</f>
        <v>86.59</v>
      </c>
    </row>
    <row r="301" spans="1:4" ht="15" customHeight="1">
      <c r="A301" s="19" t="str">
        <f>+'[1]Plan1'!A306</f>
        <v>24.01.01</v>
      </c>
      <c r="B301" s="20" t="str">
        <f>+'[1]Plan1'!B306</f>
        <v>ATERRO DE ACESSO                                                               </v>
      </c>
      <c r="C301" s="21" t="str">
        <f>+'[1]Plan1'!C306</f>
        <v>m3</v>
      </c>
      <c r="D301" s="22">
        <f>+'[1]Plan1'!D306</f>
        <v>7.96</v>
      </c>
    </row>
    <row r="302" spans="1:4" ht="15" customHeight="1">
      <c r="A302" s="15" t="str">
        <f>+'[1]Plan1'!A307</f>
        <v>24.02.01</v>
      </c>
      <c r="B302" s="16" t="str">
        <f>+'[1]Plan1'!B307</f>
        <v>ESCAVACAO MANUAL PARA OBRAS S/ EXPLOSIVO                                       </v>
      </c>
      <c r="C302" s="17" t="str">
        <f>+'[1]Plan1'!C307</f>
        <v>m3</v>
      </c>
      <c r="D302" s="18">
        <f>+'[1]Plan1'!D307</f>
        <v>46.28</v>
      </c>
    </row>
    <row r="303" spans="1:4" ht="15" customHeight="1">
      <c r="A303" s="19" t="str">
        <f>+'[1]Plan1'!A308</f>
        <v>24.02.02</v>
      </c>
      <c r="B303" s="20" t="str">
        <f>+'[1]Plan1'!B308</f>
        <v>ESCAVACAO MECANICA P/ OBRAS S/EXPLOSIVO                                        </v>
      </c>
      <c r="C303" s="21" t="str">
        <f>+'[1]Plan1'!C308</f>
        <v>m3</v>
      </c>
      <c r="D303" s="22">
        <f>+'[1]Plan1'!D308</f>
        <v>10.55</v>
      </c>
    </row>
    <row r="304" spans="1:4" ht="15" customHeight="1">
      <c r="A304" s="15" t="str">
        <f>+'[1]Plan1'!A309</f>
        <v>24.02.03</v>
      </c>
      <c r="B304" s="16" t="str">
        <f>+'[1]Plan1'!B309</f>
        <v>ESCAVACAO MECANICA P/ OBRAS C/EXPLOSIVO                                        </v>
      </c>
      <c r="C304" s="17" t="str">
        <f>+'[1]Plan1'!C309</f>
        <v>m3</v>
      </c>
      <c r="D304" s="18">
        <f>+'[1]Plan1'!D309</f>
        <v>41.46</v>
      </c>
    </row>
    <row r="305" spans="1:4" ht="15" customHeight="1">
      <c r="A305" s="19" t="str">
        <f>+'[1]Plan1'!A310</f>
        <v>24.02.04</v>
      </c>
      <c r="B305" s="20" t="str">
        <f>+'[1]Plan1'!B310</f>
        <v>CORTA-RIO ESCAVACAO SEM EXPLOSIVO                                              </v>
      </c>
      <c r="C305" s="21" t="str">
        <f>+'[1]Plan1'!C310</f>
        <v>m3</v>
      </c>
      <c r="D305" s="22">
        <f>+'[1]Plan1'!D310</f>
        <v>10.55</v>
      </c>
    </row>
    <row r="306" spans="1:4" ht="15" customHeight="1">
      <c r="A306" s="15" t="str">
        <f>+'[1]Plan1'!A311</f>
        <v>24.02.05</v>
      </c>
      <c r="B306" s="16" t="str">
        <f>+'[1]Plan1'!B311</f>
        <v>CORTA-RIO ESCAVACAO COM EXPLOSIVO                                              </v>
      </c>
      <c r="C306" s="17" t="str">
        <f>+'[1]Plan1'!C311</f>
        <v>m3</v>
      </c>
      <c r="D306" s="18">
        <f>+'[1]Plan1'!D311</f>
        <v>41.46</v>
      </c>
    </row>
    <row r="307" spans="1:4" ht="15" customHeight="1">
      <c r="A307" s="19" t="str">
        <f>+'[1]Plan1'!A312</f>
        <v>24.02.08</v>
      </c>
      <c r="B307" s="20" t="str">
        <f>+'[1]Plan1'!B312</f>
        <v>ESCAV.FUND.BUEIRO OU DRENO S/EXPL.ATE 2M                                       </v>
      </c>
      <c r="C307" s="21" t="str">
        <f>+'[1]Plan1'!C312</f>
        <v>m3</v>
      </c>
      <c r="D307" s="22">
        <f>+'[1]Plan1'!D312</f>
        <v>56.94</v>
      </c>
    </row>
    <row r="308" spans="1:4" ht="15" customHeight="1">
      <c r="A308" s="15" t="str">
        <f>+'[1]Plan1'!A313</f>
        <v>24.02.09</v>
      </c>
      <c r="B308" s="16" t="str">
        <f>+'[1]Plan1'!B313</f>
        <v>ACRESC.P/ESCAV.1,5M PROFUNDIDADE,ALEM 2M                                       </v>
      </c>
      <c r="C308" s="17" t="str">
        <f>+'[1]Plan1'!C313</f>
        <v>m3</v>
      </c>
      <c r="D308" s="18">
        <f>+'[1]Plan1'!D313</f>
        <v>11.78</v>
      </c>
    </row>
    <row r="309" spans="1:4" ht="15" customHeight="1">
      <c r="A309" s="19" t="str">
        <f>+'[1]Plan1'!A314</f>
        <v>24.02.10</v>
      </c>
      <c r="B309" s="20" t="str">
        <f>+'[1]Plan1'!B314</f>
        <v>ESCAV.FUND.BUEIRO OU DRENO C/EXPL.ATE 2M                                       </v>
      </c>
      <c r="C309" s="21" t="str">
        <f>+'[1]Plan1'!C314</f>
        <v>m3</v>
      </c>
      <c r="D309" s="22">
        <f>+'[1]Plan1'!D314</f>
        <v>183.21</v>
      </c>
    </row>
    <row r="310" spans="1:4" ht="15" customHeight="1">
      <c r="A310" s="15" t="str">
        <f>+'[1]Plan1'!A315</f>
        <v>24.02.11</v>
      </c>
      <c r="B310" s="16" t="str">
        <f>+'[1]Plan1'!B315</f>
        <v>ACRESC.ESC.ENS.EXPL.C/1,5M PROF.ALEM 2M                                        </v>
      </c>
      <c r="C310" s="17" t="str">
        <f>+'[1]Plan1'!C315</f>
        <v>m3</v>
      </c>
      <c r="D310" s="18">
        <f>+'[1]Plan1'!D315</f>
        <v>17.21</v>
      </c>
    </row>
    <row r="311" spans="1:4" ht="15" customHeight="1">
      <c r="A311" s="19" t="str">
        <f>+'[1]Plan1'!A316</f>
        <v>24.02.12</v>
      </c>
      <c r="B311" s="20" t="str">
        <f>+'[1]Plan1'!B316</f>
        <v>ESCAV.FUND.DENTRO ENSEC.SEM EXPL. ATE 3M                                       </v>
      </c>
      <c r="C311" s="21" t="str">
        <f>+'[1]Plan1'!C316</f>
        <v>m3</v>
      </c>
      <c r="D311" s="22">
        <f>+'[1]Plan1'!D316</f>
        <v>48.78</v>
      </c>
    </row>
    <row r="312" spans="1:4" ht="15" customHeight="1">
      <c r="A312" s="15" t="str">
        <f>+'[1]Plan1'!A317</f>
        <v>24.02.13</v>
      </c>
      <c r="B312" s="16" t="str">
        <f>+'[1]Plan1'!B317</f>
        <v>ACR.P/ESCAV.ENSEC.P/CADA 1M  PROF.ALEM3M                                       </v>
      </c>
      <c r="C312" s="17" t="str">
        <f>+'[1]Plan1'!C317</f>
        <v>m3</v>
      </c>
      <c r="D312" s="18">
        <f>+'[1]Plan1'!D317</f>
        <v>9.73</v>
      </c>
    </row>
    <row r="313" spans="1:4" ht="15" customHeight="1">
      <c r="A313" s="19" t="str">
        <f>+'[1]Plan1'!A318</f>
        <v>24.02.14</v>
      </c>
      <c r="B313" s="20" t="str">
        <f>+'[1]Plan1'!B318</f>
        <v>ESCAV.FUND.DENTRO ENSEC.C/EXPL.ATE 3M                                          </v>
      </c>
      <c r="C313" s="21" t="str">
        <f>+'[1]Plan1'!C318</f>
        <v>m3</v>
      </c>
      <c r="D313" s="22">
        <f>+'[1]Plan1'!D318</f>
        <v>152.86</v>
      </c>
    </row>
    <row r="314" spans="1:4" ht="15" customHeight="1">
      <c r="A314" s="15" t="str">
        <f>+'[1]Plan1'!A319</f>
        <v>24.02.15</v>
      </c>
      <c r="B314" s="16" t="str">
        <f>+'[1]Plan1'!B319</f>
        <v>ACRESC.P/ESC.ENSEC.C/EXPL.C/1,5M ALEM 3M                                       </v>
      </c>
      <c r="C314" s="17" t="str">
        <f>+'[1]Plan1'!C319</f>
        <v>m3</v>
      </c>
      <c r="D314" s="18">
        <f>+'[1]Plan1'!D319</f>
        <v>17.21</v>
      </c>
    </row>
    <row r="315" spans="1:4" ht="15" customHeight="1">
      <c r="A315" s="19" t="str">
        <f>+'[1]Plan1'!A320</f>
        <v>24.03.01</v>
      </c>
      <c r="B315" s="20" t="str">
        <f>+'[1]Plan1'!B320</f>
        <v>PAREDE ENSECADEIRA COM PRANCHA-ESP.0,05M                                       </v>
      </c>
      <c r="C315" s="21" t="str">
        <f>+'[1]Plan1'!C320</f>
        <v>m2</v>
      </c>
      <c r="D315" s="22">
        <f>+'[1]Plan1'!D320</f>
        <v>188.73</v>
      </c>
    </row>
    <row r="316" spans="1:4" ht="15" customHeight="1">
      <c r="A316" s="15" t="str">
        <f>+'[1]Plan1'!A321</f>
        <v>24.03.02</v>
      </c>
      <c r="B316" s="16" t="str">
        <f>+'[1]Plan1'!B321</f>
        <v>PAREDE ENSECADEIRA C/PRANCHA-ESP.0,075M                                        </v>
      </c>
      <c r="C316" s="17" t="str">
        <f>+'[1]Plan1'!C321</f>
        <v>m2</v>
      </c>
      <c r="D316" s="18">
        <f>+'[1]Plan1'!D321</f>
        <v>264.44</v>
      </c>
    </row>
    <row r="317" spans="1:4" ht="15" customHeight="1">
      <c r="A317" s="19" t="str">
        <f>+'[1]Plan1'!A322</f>
        <v>24.03.03</v>
      </c>
      <c r="B317" s="20" t="str">
        <f>+'[1]Plan1'!B322</f>
        <v>PAREDE ENSECADEIRA COM PERFIL METALICO                                         </v>
      </c>
      <c r="C317" s="21" t="str">
        <f>+'[1]Plan1'!C322</f>
        <v>m2</v>
      </c>
      <c r="D317" s="22">
        <f>+'[1]Plan1'!D322</f>
        <v>368.93</v>
      </c>
    </row>
    <row r="318" spans="1:4" ht="15" customHeight="1">
      <c r="A318" s="15" t="str">
        <f>+'[1]Plan1'!A323</f>
        <v>24.03.04</v>
      </c>
      <c r="B318" s="16" t="str">
        <f>+'[1]Plan1'!B323</f>
        <v>ARGILA ENCH.ENSECADEIRA,INCL.APILOAMENTO                                       </v>
      </c>
      <c r="C318" s="17" t="str">
        <f>+'[1]Plan1'!C323</f>
        <v>m3</v>
      </c>
      <c r="D318" s="18">
        <f>+'[1]Plan1'!D323</f>
        <v>46.39</v>
      </c>
    </row>
    <row r="319" spans="1:4" ht="15" customHeight="1">
      <c r="A319" s="19" t="str">
        <f>+'[1]Plan1'!A324</f>
        <v>24.03.05</v>
      </c>
      <c r="B319" s="20" t="str">
        <f>+'[1]Plan1'!B324</f>
        <v>ESGOTAMENTO CONTINUO AGUA                                                      </v>
      </c>
      <c r="C319" s="21" t="str">
        <f>+'[1]Plan1'!C324</f>
        <v>m3</v>
      </c>
      <c r="D319" s="22">
        <f>+'[1]Plan1'!D324</f>
        <v>1.9</v>
      </c>
    </row>
    <row r="320" spans="1:4" ht="15" customHeight="1">
      <c r="A320" s="15" t="str">
        <f>+'[1]Plan1'!A325</f>
        <v>24.03.06</v>
      </c>
      <c r="B320" s="16" t="str">
        <f>+'[1]Plan1'!B325</f>
        <v>ESCORAMENTO DE VALAS/CAVAS P/FUND.CONT.                                        </v>
      </c>
      <c r="C320" s="17" t="str">
        <f>+'[1]Plan1'!C325</f>
        <v>m2</v>
      </c>
      <c r="D320" s="18">
        <f>+'[1]Plan1'!D325</f>
        <v>89.7</v>
      </c>
    </row>
    <row r="321" spans="1:4" ht="15" customHeight="1">
      <c r="A321" s="19" t="str">
        <f>+'[1]Plan1'!A326</f>
        <v>24.03.07</v>
      </c>
      <c r="B321" s="20" t="str">
        <f>+'[1]Plan1'!B326</f>
        <v>ESCORAMENTO DE VALAS/CAVAS P/FUND.DESC.                                        </v>
      </c>
      <c r="C321" s="21" t="str">
        <f>+'[1]Plan1'!C326</f>
        <v>m2</v>
      </c>
      <c r="D321" s="22">
        <f>+'[1]Plan1'!D326</f>
        <v>60.02</v>
      </c>
    </row>
    <row r="322" spans="1:4" ht="15" customHeight="1">
      <c r="A322" s="15" t="str">
        <f>+'[1]Plan1'!A327</f>
        <v>24.03.08</v>
      </c>
      <c r="B322" s="16" t="str">
        <f>+'[1]Plan1'!B327</f>
        <v>ESCORAMENTO PARA FORMAS                                                        </v>
      </c>
      <c r="C322" s="17" t="str">
        <f>+'[1]Plan1'!C327</f>
        <v>m2</v>
      </c>
      <c r="D322" s="18">
        <f>+'[1]Plan1'!D327</f>
        <v>33.96</v>
      </c>
    </row>
    <row r="323" spans="1:4" ht="15" customHeight="1">
      <c r="A323" s="19" t="str">
        <f>+'[1]Plan1'!A328</f>
        <v>24.04.01</v>
      </c>
      <c r="B323" s="20" t="str">
        <f>+'[1]Plan1'!B328</f>
        <v>CIMB.DE PASSAGEM SECUND. E GALERIA RET.                                        </v>
      </c>
      <c r="C323" s="21" t="str">
        <f>+'[1]Plan1'!C328</f>
        <v>m3</v>
      </c>
      <c r="D323" s="22">
        <f>+'[1]Plan1'!D328</f>
        <v>32.44</v>
      </c>
    </row>
    <row r="324" spans="1:4" ht="15" customHeight="1">
      <c r="A324" s="15" t="str">
        <f>+'[1]Plan1'!A329</f>
        <v>24.04.02</v>
      </c>
      <c r="B324" s="16" t="str">
        <f>+'[1]Plan1'!B329</f>
        <v>CIMBRAMENTO DE GALERIA EM ABOBODA                                              </v>
      </c>
      <c r="C324" s="17" t="str">
        <f>+'[1]Plan1'!C329</f>
        <v>m3</v>
      </c>
      <c r="D324" s="18">
        <f>+'[1]Plan1'!D329</f>
        <v>46.5</v>
      </c>
    </row>
    <row r="325" spans="1:4" ht="15" customHeight="1">
      <c r="A325" s="19" t="str">
        <f>+'[1]Plan1'!A330</f>
        <v>24.04.03</v>
      </c>
      <c r="B325" s="20" t="str">
        <f>+'[1]Plan1'!B330</f>
        <v>ANDAIME DE MADEIRA                                                             </v>
      </c>
      <c r="C325" s="21" t="str">
        <f>+'[1]Plan1'!C330</f>
        <v>m3</v>
      </c>
      <c r="D325" s="22">
        <f>+'[1]Plan1'!D330</f>
        <v>11.99</v>
      </c>
    </row>
    <row r="326" spans="1:4" ht="15" customHeight="1">
      <c r="A326" s="15" t="str">
        <f>+'[1]Plan1'!A331</f>
        <v>24.04.04</v>
      </c>
      <c r="B326" s="16" t="str">
        <f>+'[1]Plan1'!B331</f>
        <v>ANDAIME TUBULAR                                                                </v>
      </c>
      <c r="C326" s="17" t="str">
        <f>+'[1]Plan1'!C331</f>
        <v>m3</v>
      </c>
      <c r="D326" s="18">
        <f>+'[1]Plan1'!D331</f>
        <v>17.62</v>
      </c>
    </row>
    <row r="327" spans="1:4" ht="15" customHeight="1">
      <c r="A327" s="19" t="str">
        <f>+'[1]Plan1'!A332</f>
        <v>24.05.01</v>
      </c>
      <c r="B327" s="20" t="str">
        <f>+'[1]Plan1'!B332</f>
        <v>FORMA PLANA PARA CONCRETO COMUM                                                </v>
      </c>
      <c r="C327" s="21" t="str">
        <f>+'[1]Plan1'!C332</f>
        <v>m2</v>
      </c>
      <c r="D327" s="22">
        <f>+'[1]Plan1'!D332</f>
        <v>73.37</v>
      </c>
    </row>
    <row r="328" spans="1:4" ht="15" customHeight="1">
      <c r="A328" s="15" t="str">
        <f>+'[1]Plan1'!A333</f>
        <v>24.05.02</v>
      </c>
      <c r="B328" s="16" t="str">
        <f>+'[1]Plan1'!B333</f>
        <v>FORMA PLANA PARA CONCRETO APARENTE                                             </v>
      </c>
      <c r="C328" s="17" t="str">
        <f>+'[1]Plan1'!C333</f>
        <v>m2</v>
      </c>
      <c r="D328" s="18">
        <f>+'[1]Plan1'!D333</f>
        <v>83.53</v>
      </c>
    </row>
    <row r="329" spans="1:4" ht="15" customHeight="1">
      <c r="A329" s="19" t="str">
        <f>+'[1]Plan1'!A334</f>
        <v>24.06.01</v>
      </c>
      <c r="B329" s="20" t="str">
        <f>+'[1]Plan1'!B334</f>
        <v>BARRA DE ACO CA-25                                                             </v>
      </c>
      <c r="C329" s="21" t="str">
        <f>+'[1]Plan1'!C334</f>
        <v>kg</v>
      </c>
      <c r="D329" s="22">
        <f>+'[1]Plan1'!D334</f>
        <v>7.67</v>
      </c>
    </row>
    <row r="330" spans="1:4" ht="15" customHeight="1">
      <c r="A330" s="15" t="str">
        <f>+'[1]Plan1'!A335</f>
        <v>24.06.02</v>
      </c>
      <c r="B330" s="16" t="str">
        <f>+'[1]Plan1'!B335</f>
        <v>BARRA DE ACO CA-50                                                             </v>
      </c>
      <c r="C330" s="17" t="str">
        <f>+'[1]Plan1'!C335</f>
        <v>kg</v>
      </c>
      <c r="D330" s="18">
        <f>+'[1]Plan1'!D335</f>
        <v>7.61</v>
      </c>
    </row>
    <row r="331" spans="1:4" ht="15" customHeight="1">
      <c r="A331" s="19" t="str">
        <f>+'[1]Plan1'!A336</f>
        <v>24.06.03</v>
      </c>
      <c r="B331" s="20" t="str">
        <f>+'[1]Plan1'!B336</f>
        <v>BARRA DE ACO CA-60                                                             </v>
      </c>
      <c r="C331" s="21" t="str">
        <f>+'[1]Plan1'!C336</f>
        <v>kg</v>
      </c>
      <c r="D331" s="22">
        <f>+'[1]Plan1'!D336</f>
        <v>8.48</v>
      </c>
    </row>
    <row r="332" spans="1:4" ht="15" customHeight="1">
      <c r="A332" s="15" t="str">
        <f>+'[1]Plan1'!A337</f>
        <v>24.06.04</v>
      </c>
      <c r="B332" s="16" t="str">
        <f>+'[1]Plan1'!B337</f>
        <v>TELA METALICA                                                                  </v>
      </c>
      <c r="C332" s="17" t="str">
        <f>+'[1]Plan1'!C337</f>
        <v>kg</v>
      </c>
      <c r="D332" s="18">
        <f>+'[1]Plan1'!D337</f>
        <v>7.15</v>
      </c>
    </row>
    <row r="333" spans="1:4" ht="15" customHeight="1">
      <c r="A333" s="19" t="str">
        <f>+'[1]Plan1'!A338</f>
        <v>24.07.01</v>
      </c>
      <c r="B333" s="20" t="str">
        <f>+'[1]Plan1'!B338</f>
        <v>CONCRETO FCK 10 MPA                                                            </v>
      </c>
      <c r="C333" s="21" t="str">
        <f>+'[1]Plan1'!C338</f>
        <v>m3</v>
      </c>
      <c r="D333" s="22">
        <f>+'[1]Plan1'!D338</f>
        <v>370.11</v>
      </c>
    </row>
    <row r="334" spans="1:4" ht="15" customHeight="1">
      <c r="A334" s="15" t="str">
        <f>+'[1]Plan1'!A339</f>
        <v>24.07.02</v>
      </c>
      <c r="B334" s="16" t="str">
        <f>+'[1]Plan1'!B339</f>
        <v>CONCRETO FCK 15 MPA                                                            </v>
      </c>
      <c r="C334" s="17" t="str">
        <f>+'[1]Plan1'!C339</f>
        <v>m3</v>
      </c>
      <c r="D334" s="18">
        <f>+'[1]Plan1'!D339</f>
        <v>407.07</v>
      </c>
    </row>
    <row r="335" spans="1:4" ht="15" customHeight="1">
      <c r="A335" s="19" t="str">
        <f>+'[1]Plan1'!A340</f>
        <v>24.07.03</v>
      </c>
      <c r="B335" s="20" t="str">
        <f>+'[1]Plan1'!B340</f>
        <v>CONCRETO FCK 18 MPA                                                            </v>
      </c>
      <c r="C335" s="21" t="str">
        <f>+'[1]Plan1'!C340</f>
        <v>m3</v>
      </c>
      <c r="D335" s="22">
        <f>+'[1]Plan1'!D340</f>
        <v>416.67</v>
      </c>
    </row>
    <row r="336" spans="1:4" ht="15" customHeight="1">
      <c r="A336" s="15" t="str">
        <f>+'[1]Plan1'!A341</f>
        <v>24.07.04</v>
      </c>
      <c r="B336" s="16" t="str">
        <f>+'[1]Plan1'!B341</f>
        <v>CONCRETO FCK 20 MPA                                                            </v>
      </c>
      <c r="C336" s="17" t="str">
        <f>+'[1]Plan1'!C341</f>
        <v>m3</v>
      </c>
      <c r="D336" s="18">
        <f>+'[1]Plan1'!D341</f>
        <v>434.01</v>
      </c>
    </row>
    <row r="337" spans="1:4" ht="15" customHeight="1">
      <c r="A337" s="19" t="str">
        <f>+'[1]Plan1'!A342</f>
        <v>24.07.05</v>
      </c>
      <c r="B337" s="20" t="str">
        <f>+'[1]Plan1'!B342</f>
        <v>CONCRETO FCK 25 MPA                                                            </v>
      </c>
      <c r="C337" s="21" t="str">
        <f>+'[1]Plan1'!C342</f>
        <v>m3</v>
      </c>
      <c r="D337" s="22">
        <f>+'[1]Plan1'!D342</f>
        <v>445.49</v>
      </c>
    </row>
    <row r="338" spans="1:4" ht="15" customHeight="1">
      <c r="A338" s="15" t="str">
        <f>+'[1]Plan1'!A343</f>
        <v>24.07.07</v>
      </c>
      <c r="B338" s="16" t="str">
        <f>+'[1]Plan1'!B343</f>
        <v>CONCRETO FCK 30 MPA                                                            </v>
      </c>
      <c r="C338" s="17" t="str">
        <f>+'[1]Plan1'!C343</f>
        <v>m3</v>
      </c>
      <c r="D338" s="18">
        <f>+'[1]Plan1'!D343</f>
        <v>460.23</v>
      </c>
    </row>
    <row r="339" spans="1:4" ht="15" customHeight="1">
      <c r="A339" s="19" t="str">
        <f>+'[1]Plan1'!A344</f>
        <v>24.07.08</v>
      </c>
      <c r="B339" s="20" t="str">
        <f>+'[1]Plan1'!B344</f>
        <v>CONCRETO CICLOPICO                                                             </v>
      </c>
      <c r="C339" s="21" t="str">
        <f>+'[1]Plan1'!C344</f>
        <v>m3</v>
      </c>
      <c r="D339" s="22">
        <f>+'[1]Plan1'!D344</f>
        <v>372.96</v>
      </c>
    </row>
    <row r="340" spans="1:4" ht="15" customHeight="1">
      <c r="A340" s="15" t="str">
        <f>+'[1]Plan1'!A345</f>
        <v>24.07.09</v>
      </c>
      <c r="B340" s="16" t="str">
        <f>+'[1]Plan1'!B345</f>
        <v>BOMBEAMENTO P/ CONCRETO QUALQUER RESIST.                                       </v>
      </c>
      <c r="C340" s="17" t="str">
        <f>+'[1]Plan1'!C345</f>
        <v>m3</v>
      </c>
      <c r="D340" s="18">
        <f>+'[1]Plan1'!D345</f>
        <v>40.57</v>
      </c>
    </row>
    <row r="341" spans="1:4" ht="15" customHeight="1">
      <c r="A341" s="19" t="str">
        <f>+'[1]Plan1'!A346</f>
        <v>24.07.12</v>
      </c>
      <c r="B341" s="20" t="str">
        <f>+'[1]Plan1'!B346</f>
        <v>CONCRETO FCK 35 MPA                                                            </v>
      </c>
      <c r="C341" s="21" t="str">
        <f>+'[1]Plan1'!C346</f>
        <v>m3</v>
      </c>
      <c r="D341" s="22">
        <f>+'[1]Plan1'!D346</f>
        <v>469.09</v>
      </c>
    </row>
    <row r="342" spans="1:4" ht="15" customHeight="1">
      <c r="A342" s="15" t="str">
        <f>+'[1]Plan1'!A347</f>
        <v>24.07.13</v>
      </c>
      <c r="B342" s="16" t="str">
        <f>+'[1]Plan1'!B347</f>
        <v>CONCRETO FCK 40 MPA                                                            </v>
      </c>
      <c r="C342" s="17" t="str">
        <f>+'[1]Plan1'!C347</f>
        <v>m3</v>
      </c>
      <c r="D342" s="18">
        <f>+'[1]Plan1'!D347</f>
        <v>496.22</v>
      </c>
    </row>
    <row r="343" spans="1:4" ht="15" customHeight="1">
      <c r="A343" s="19" t="str">
        <f>+'[1]Plan1'!A348</f>
        <v>24.07.14</v>
      </c>
      <c r="B343" s="20" t="str">
        <f>+'[1]Plan1'!B348</f>
        <v>CONCRETO FCK 45 MPA                                                            </v>
      </c>
      <c r="C343" s="21" t="str">
        <f>+'[1]Plan1'!C348</f>
        <v>m3</v>
      </c>
      <c r="D343" s="22">
        <f>+'[1]Plan1'!D348</f>
        <v>569.35</v>
      </c>
    </row>
    <row r="344" spans="1:4" ht="15" customHeight="1">
      <c r="A344" s="15" t="str">
        <f>+'[1]Plan1'!A349</f>
        <v>24.07.15</v>
      </c>
      <c r="B344" s="16" t="str">
        <f>+'[1]Plan1'!B349</f>
        <v> CONCRETO FCK 50 MPA                                                           </v>
      </c>
      <c r="C344" s="17" t="str">
        <f>+'[1]Plan1'!C349</f>
        <v>m3</v>
      </c>
      <c r="D344" s="18">
        <f>+'[1]Plan1'!D349</f>
        <v>587.58</v>
      </c>
    </row>
    <row r="345" spans="1:4" ht="15" customHeight="1">
      <c r="A345" s="19" t="str">
        <f>+'[1]Plan1'!A350</f>
        <v>24.08.01</v>
      </c>
      <c r="B345" s="20" t="str">
        <f>+'[1]Plan1'!B350</f>
        <v>JUNTA ELASTICA EM PVC TIPO O-12                                                </v>
      </c>
      <c r="C345" s="21" t="str">
        <f>+'[1]Plan1'!C350</f>
        <v>m</v>
      </c>
      <c r="D345" s="22">
        <f>+'[1]Plan1'!D350</f>
        <v>62.35</v>
      </c>
    </row>
    <row r="346" spans="1:4" ht="15" customHeight="1">
      <c r="A346" s="15" t="str">
        <f>+'[1]Plan1'!A351</f>
        <v>24.08.02</v>
      </c>
      <c r="B346" s="16" t="str">
        <f>+'[1]Plan1'!B351</f>
        <v>JUNTA ELASTICA EM PVC TIPO O-22                                                </v>
      </c>
      <c r="C346" s="17" t="str">
        <f>+'[1]Plan1'!C351</f>
        <v>m</v>
      </c>
      <c r="D346" s="18">
        <f>+'[1]Plan1'!D351</f>
        <v>84.55</v>
      </c>
    </row>
    <row r="347" spans="1:4" ht="15" customHeight="1">
      <c r="A347" s="19" t="str">
        <f>+'[1]Plan1'!A352</f>
        <v>24.09.01</v>
      </c>
      <c r="B347" s="20" t="str">
        <f>+'[1]Plan1'!B352</f>
        <v>ENROCAMENTO PEDRA ARRUMADA                                                     </v>
      </c>
      <c r="C347" s="21" t="str">
        <f>+'[1]Plan1'!C352</f>
        <v>m3</v>
      </c>
      <c r="D347" s="22">
        <f>+'[1]Plan1'!D352</f>
        <v>207.57</v>
      </c>
    </row>
    <row r="348" spans="1:4" ht="15" customHeight="1">
      <c r="A348" s="15" t="str">
        <f>+'[1]Plan1'!A353</f>
        <v>24.09.02</v>
      </c>
      <c r="B348" s="16" t="str">
        <f>+'[1]Plan1'!B353</f>
        <v>ENROCAMENTO PEDRA ARRUMADA E REJUNTADA                                         </v>
      </c>
      <c r="C348" s="17" t="str">
        <f>+'[1]Plan1'!C353</f>
        <v>m3</v>
      </c>
      <c r="D348" s="18">
        <f>+'[1]Plan1'!D353</f>
        <v>310.62</v>
      </c>
    </row>
    <row r="349" spans="1:4" ht="15" customHeight="1">
      <c r="A349" s="19" t="str">
        <f>+'[1]Plan1'!A354</f>
        <v>24.09.03</v>
      </c>
      <c r="B349" s="20" t="str">
        <f>+'[1]Plan1'!B354</f>
        <v>ENROCAMENTO PEDRA JOGADA                                                       </v>
      </c>
      <c r="C349" s="21" t="str">
        <f>+'[1]Plan1'!C354</f>
        <v>m3</v>
      </c>
      <c r="D349" s="22">
        <f>+'[1]Plan1'!D354</f>
        <v>133.97</v>
      </c>
    </row>
    <row r="350" spans="1:4" ht="15" customHeight="1">
      <c r="A350" s="15" t="str">
        <f>+'[1]Plan1'!A355</f>
        <v>24.09.04</v>
      </c>
      <c r="B350" s="16" t="str">
        <f>+'[1]Plan1'!B355</f>
        <v>GABIAO TIPO CAIXA LARGURA 50CM - TELA GALVANIZADA                              </v>
      </c>
      <c r="C350" s="17" t="str">
        <f>+'[1]Plan1'!C355</f>
        <v>m3</v>
      </c>
      <c r="D350" s="18">
        <f>+'[1]Plan1'!D355</f>
        <v>361.49</v>
      </c>
    </row>
    <row r="351" spans="1:4" ht="15" customHeight="1">
      <c r="A351" s="19" t="str">
        <f>+'[1]Plan1'!A356</f>
        <v>24.09.04.01</v>
      </c>
      <c r="B351" s="20" t="str">
        <f>+'[1]Plan1'!B356</f>
        <v>GABIAO TIPO CAIXA ALTURA DE 50 CM - REVSTIDO DE PVC                            </v>
      </c>
      <c r="C351" s="21" t="str">
        <f>+'[1]Plan1'!C356</f>
        <v>m3</v>
      </c>
      <c r="D351" s="22">
        <f>+'[1]Plan1'!D356</f>
        <v>422.6</v>
      </c>
    </row>
    <row r="352" spans="1:4" ht="15" customHeight="1">
      <c r="A352" s="15" t="str">
        <f>+'[1]Plan1'!A357</f>
        <v>24.09.04.02</v>
      </c>
      <c r="B352" s="16" t="str">
        <f>+'[1]Plan1'!B357</f>
        <v>GABIAO TIPO CAIXA REVESTIDO DE PVC ALTURA DE 1,00M                             </v>
      </c>
      <c r="C352" s="17" t="str">
        <f>+'[1]Plan1'!C357</f>
        <v>m3</v>
      </c>
      <c r="D352" s="18">
        <f>+'[1]Plan1'!D357</f>
        <v>340.51</v>
      </c>
    </row>
    <row r="353" spans="1:4" ht="15" customHeight="1">
      <c r="A353" s="19" t="str">
        <f>+'[1]Plan1'!A358</f>
        <v>24.09.04.03</v>
      </c>
      <c r="B353" s="20" t="str">
        <f>+'[1]Plan1'!B358</f>
        <v>GABIAO TIPO CAIXA GALVANIZADO ALTURA DE 1,00M                                  </v>
      </c>
      <c r="C353" s="21" t="str">
        <f>+'[1]Plan1'!C358</f>
        <v>m3</v>
      </c>
      <c r="D353" s="22">
        <f>+'[1]Plan1'!D358</f>
        <v>317.11</v>
      </c>
    </row>
    <row r="354" spans="1:4" ht="15" customHeight="1">
      <c r="A354" s="15" t="str">
        <f>+'[1]Plan1'!A359</f>
        <v>24.09.05.01</v>
      </c>
      <c r="B354" s="16" t="str">
        <f>+'[1]Plan1'!B359</f>
        <v>GABIAO TIPO COLCHAO ESPES.17CM-TELA GALV                                       </v>
      </c>
      <c r="C354" s="17" t="str">
        <f>+'[1]Plan1'!C359</f>
        <v>m2</v>
      </c>
      <c r="D354" s="18">
        <f>+'[1]Plan1'!D359</f>
        <v>103.29</v>
      </c>
    </row>
    <row r="355" spans="1:4" ht="15" customHeight="1">
      <c r="A355" s="19" t="str">
        <f>+'[1]Plan1'!A360</f>
        <v>24.09.06.01</v>
      </c>
      <c r="B355" s="20" t="str">
        <f>+'[1]Plan1'!B360</f>
        <v>GABIAO TIPO COLCHAO ESPESSURA 23CM - TELA GALVANIZADA                          </v>
      </c>
      <c r="C355" s="21" t="str">
        <f>+'[1]Plan1'!C360</f>
        <v>m2</v>
      </c>
      <c r="D355" s="22">
        <f>+'[1]Plan1'!D360</f>
        <v>118.67</v>
      </c>
    </row>
    <row r="356" spans="1:4" ht="15" customHeight="1">
      <c r="A356" s="15" t="str">
        <f>+'[1]Plan1'!A361</f>
        <v>24.09.07.01</v>
      </c>
      <c r="B356" s="16" t="str">
        <f>+'[1]Plan1'!B361</f>
        <v>GABIAO TIPO COLCHAO ESPES.30CM-TELA GALV                                       </v>
      </c>
      <c r="C356" s="17" t="str">
        <f>+'[1]Plan1'!C361</f>
        <v>m2</v>
      </c>
      <c r="D356" s="18">
        <f>+'[1]Plan1'!D361</f>
        <v>134.64</v>
      </c>
    </row>
    <row r="357" spans="1:4" ht="15" customHeight="1">
      <c r="A357" s="19" t="str">
        <f>+'[1]Plan1'!A362</f>
        <v>24.09.08.01</v>
      </c>
      <c r="B357" s="20" t="str">
        <f>+'[1]Plan1'!B362</f>
        <v>GABIAO TIPO COLCHAO ESPES.17CM-TELA PVC                                        </v>
      </c>
      <c r="C357" s="21" t="str">
        <f>+'[1]Plan1'!C362</f>
        <v>m2</v>
      </c>
      <c r="D357" s="22">
        <f>+'[1]Plan1'!D362</f>
        <v>116.14</v>
      </c>
    </row>
    <row r="358" spans="1:4" ht="15" customHeight="1">
      <c r="A358" s="15" t="str">
        <f>+'[1]Plan1'!A363</f>
        <v>24.09.09.01</v>
      </c>
      <c r="B358" s="16" t="str">
        <f>+'[1]Plan1'!B363</f>
        <v>GABIAO TIPO COLCHAO ESPESSURA 23CM - TELA PVC                                  </v>
      </c>
      <c r="C358" s="17" t="str">
        <f>+'[1]Plan1'!C363</f>
        <v>m2</v>
      </c>
      <c r="D358" s="18">
        <f>+'[1]Plan1'!D363</f>
        <v>130.13</v>
      </c>
    </row>
    <row r="359" spans="1:4" ht="15" customHeight="1">
      <c r="A359" s="19" t="str">
        <f>+'[1]Plan1'!A364</f>
        <v>24.09.10.01</v>
      </c>
      <c r="B359" s="20" t="str">
        <f>+'[1]Plan1'!B364</f>
        <v>GABIAO TIPO COLCHAO ESPESSURA 30CM - TELA PVC                                  </v>
      </c>
      <c r="C359" s="21" t="str">
        <f>+'[1]Plan1'!C364</f>
        <v>m2</v>
      </c>
      <c r="D359" s="22">
        <f>+'[1]Plan1'!D364</f>
        <v>147.27</v>
      </c>
    </row>
    <row r="360" spans="1:4" ht="15" customHeight="1">
      <c r="A360" s="15" t="str">
        <f>+'[1]Plan1'!A365</f>
        <v>24.09.11</v>
      </c>
      <c r="B360" s="16" t="str">
        <f>+'[1]Plan1'!B365</f>
        <v>GABIAO TIPO SACO-TELA GALV.                                                    </v>
      </c>
      <c r="C360" s="17" t="str">
        <f>+'[1]Plan1'!C365</f>
        <v>m3</v>
      </c>
      <c r="D360" s="18">
        <f>+'[1]Plan1'!D365</f>
        <v>338.1</v>
      </c>
    </row>
    <row r="361" spans="1:4" ht="15" customHeight="1">
      <c r="A361" s="19" t="str">
        <f>+'[1]Plan1'!A366</f>
        <v>24.09.12</v>
      </c>
      <c r="B361" s="20" t="str">
        <f>+'[1]Plan1'!B366</f>
        <v>GABIAO TIPO SACO - TELA GALVANIZADA REVESTIDA DE PVC                           </v>
      </c>
      <c r="C361" s="21" t="str">
        <f>+'[1]Plan1'!C366</f>
        <v>m3</v>
      </c>
      <c r="D361" s="22">
        <f>+'[1]Plan1'!D366</f>
        <v>343.34</v>
      </c>
    </row>
    <row r="362" spans="1:4" ht="15" customHeight="1">
      <c r="A362" s="15" t="str">
        <f>+'[1]Plan1'!A367</f>
        <v>24.09.13</v>
      </c>
      <c r="B362" s="16" t="str">
        <f>+'[1]Plan1'!B367</f>
        <v>CAMADA FILTRANTE PEDRA BRITADA                                                 </v>
      </c>
      <c r="C362" s="17" t="str">
        <f>+'[1]Plan1'!C367</f>
        <v>m3</v>
      </c>
      <c r="D362" s="18">
        <f>+'[1]Plan1'!D367</f>
        <v>115.48</v>
      </c>
    </row>
    <row r="363" spans="1:4" ht="15" customHeight="1">
      <c r="A363" s="19" t="str">
        <f>+'[1]Plan1'!A368</f>
        <v>24.10.02</v>
      </c>
      <c r="B363" s="20" t="str">
        <f>+'[1]Plan1'!B368</f>
        <v>CALCAMENTO CONCRETO FCK 15 MPA                                                 </v>
      </c>
      <c r="C363" s="21" t="str">
        <f>+'[1]Plan1'!C368</f>
        <v>m3</v>
      </c>
      <c r="D363" s="22">
        <f>+'[1]Plan1'!D368</f>
        <v>575.25</v>
      </c>
    </row>
    <row r="364" spans="1:4" ht="15" customHeight="1">
      <c r="A364" s="15" t="str">
        <f>+'[1]Plan1'!A369</f>
        <v>24.10.03</v>
      </c>
      <c r="B364" s="16" t="str">
        <f>+'[1]Plan1'!B369</f>
        <v>CALCAMENTO CONCRETO FCK 10 MPA                                                 </v>
      </c>
      <c r="C364" s="17" t="str">
        <f>+'[1]Plan1'!C369</f>
        <v>m3</v>
      </c>
      <c r="D364" s="18">
        <f>+'[1]Plan1'!D369</f>
        <v>536.45</v>
      </c>
    </row>
    <row r="365" spans="1:4" ht="15" customHeight="1">
      <c r="A365" s="19" t="str">
        <f>+'[1]Plan1'!A370</f>
        <v>24.11.01</v>
      </c>
      <c r="B365" s="20" t="str">
        <f>+'[1]Plan1'!B370</f>
        <v>ALVENARIA TIJOLO                                                               </v>
      </c>
      <c r="C365" s="21" t="str">
        <f>+'[1]Plan1'!C370</f>
        <v>m3</v>
      </c>
      <c r="D365" s="22">
        <f>+'[1]Plan1'!D370</f>
        <v>745.32</v>
      </c>
    </row>
    <row r="366" spans="1:4" ht="15" customHeight="1">
      <c r="A366" s="15" t="str">
        <f>+'[1]Plan1'!A371</f>
        <v>24.11.02</v>
      </c>
      <c r="B366" s="16" t="str">
        <f>+'[1]Plan1'!B371</f>
        <v>ALVENARIA DE PEDRA SECA                                                        </v>
      </c>
      <c r="C366" s="17" t="str">
        <f>+'[1]Plan1'!C371</f>
        <v>m3</v>
      </c>
      <c r="D366" s="18">
        <f>+'[1]Plan1'!D371</f>
        <v>287.19</v>
      </c>
    </row>
    <row r="367" spans="1:4" ht="15" customHeight="1">
      <c r="A367" s="19" t="str">
        <f>+'[1]Plan1'!A372</f>
        <v>24.11.04</v>
      </c>
      <c r="B367" s="20" t="str">
        <f>+'[1]Plan1'!B372</f>
        <v>ALVENARIA DE PEDRA ARGAMASSADA                                                 </v>
      </c>
      <c r="C367" s="21" t="str">
        <f>+'[1]Plan1'!C372</f>
        <v>m3</v>
      </c>
      <c r="D367" s="22">
        <f>+'[1]Plan1'!D372</f>
        <v>505.51</v>
      </c>
    </row>
    <row r="368" spans="1:4" ht="15" customHeight="1">
      <c r="A368" s="15" t="str">
        <f>+'[1]Plan1'!A373</f>
        <v>24.11.05</v>
      </c>
      <c r="B368" s="16" t="str">
        <f>+'[1]Plan1'!B373</f>
        <v>ALVENARIA DE BLOCO DE CONCRETO                                                 </v>
      </c>
      <c r="C368" s="17" t="str">
        <f>+'[1]Plan1'!C373</f>
        <v>m3</v>
      </c>
      <c r="D368" s="18">
        <f>+'[1]Plan1'!D373</f>
        <v>439.09</v>
      </c>
    </row>
    <row r="369" spans="1:4" ht="15" customHeight="1">
      <c r="A369" s="19" t="str">
        <f>+'[1]Plan1'!A374</f>
        <v>24.11.07</v>
      </c>
      <c r="B369" s="20" t="str">
        <f>+'[1]Plan1'!B374</f>
        <v>ARGAM.DE CIMENTO E AREIA TRACO 1:3 E=2CM                                       </v>
      </c>
      <c r="C369" s="21" t="str">
        <f>+'[1]Plan1'!C374</f>
        <v>m2</v>
      </c>
      <c r="D369" s="22">
        <f>+'[1]Plan1'!D374</f>
        <v>31.7</v>
      </c>
    </row>
    <row r="370" spans="1:4" ht="15" customHeight="1">
      <c r="A370" s="15" t="str">
        <f>+'[1]Plan1'!A375</f>
        <v>24.12.01.01</v>
      </c>
      <c r="B370" s="16" t="str">
        <f>+'[1]Plan1'!B375</f>
        <v>ENCHIMENTO DE VALA COM PEDRA BRITADA 1E2                                       </v>
      </c>
      <c r="C370" s="17" t="str">
        <f>+'[1]Plan1'!C375</f>
        <v>m3</v>
      </c>
      <c r="D370" s="18">
        <f>+'[1]Plan1'!D375</f>
        <v>96.91</v>
      </c>
    </row>
    <row r="371" spans="1:4" ht="15" customHeight="1">
      <c r="A371" s="19" t="str">
        <f>+'[1]Plan1'!A376</f>
        <v>24.12.01.02</v>
      </c>
      <c r="B371" s="20" t="str">
        <f>+'[1]Plan1'!B376</f>
        <v>ENCHIMENTO DE VALA COM PEDRA BRITADA 3E4                                       </v>
      </c>
      <c r="C371" s="21" t="str">
        <f>+'[1]Plan1'!C376</f>
        <v>m3</v>
      </c>
      <c r="D371" s="22">
        <f>+'[1]Plan1'!D376</f>
        <v>106.95</v>
      </c>
    </row>
    <row r="372" spans="1:4" ht="15" customHeight="1">
      <c r="A372" s="15" t="str">
        <f>+'[1]Plan1'!A377</f>
        <v>24.12.01.03</v>
      </c>
      <c r="B372" s="16" t="str">
        <f>+'[1]Plan1'!B377</f>
        <v>ENCHIMENTO DE VALA COM BICA CORRIDA                                            </v>
      </c>
      <c r="C372" s="17" t="str">
        <f>+'[1]Plan1'!C377</f>
        <v>m3</v>
      </c>
      <c r="D372" s="18">
        <f>+'[1]Plan1'!D377</f>
        <v>104.59</v>
      </c>
    </row>
    <row r="373" spans="1:4" ht="15" customHeight="1">
      <c r="A373" s="19" t="str">
        <f>+'[1]Plan1'!A378</f>
        <v>24.12.02</v>
      </c>
      <c r="B373" s="20" t="str">
        <f>+'[1]Plan1'!B378</f>
        <v>ENCHIMENTO DE VALA COM AREIA                                                   </v>
      </c>
      <c r="C373" s="21" t="str">
        <f>+'[1]Plan1'!C378</f>
        <v>m3</v>
      </c>
      <c r="D373" s="22">
        <f>+'[1]Plan1'!D378</f>
        <v>138.42</v>
      </c>
    </row>
    <row r="374" spans="1:4" ht="15" customHeight="1">
      <c r="A374" s="15" t="str">
        <f>+'[1]Plan1'!A379</f>
        <v>24.12.03</v>
      </c>
      <c r="B374" s="16" t="str">
        <f>+'[1]Plan1'!B379</f>
        <v>ENCHIMENTO DE VALA COM PEDRA MARROADA                                          </v>
      </c>
      <c r="C374" s="17" t="str">
        <f>+'[1]Plan1'!C379</f>
        <v>m3</v>
      </c>
      <c r="D374" s="18">
        <f>+'[1]Plan1'!D379</f>
        <v>92.9</v>
      </c>
    </row>
    <row r="375" spans="1:4" ht="15" customHeight="1">
      <c r="A375" s="19" t="str">
        <f>+'[1]Plan1'!A380</f>
        <v>24.12.05</v>
      </c>
      <c r="B375" s="20" t="str">
        <f>+'[1]Plan1'!B380</f>
        <v>ENCHIMENTO BASE TUBO COM PEDRA BRITADA                                         </v>
      </c>
      <c r="C375" s="21" t="str">
        <f>+'[1]Plan1'!C380</f>
        <v>m3</v>
      </c>
      <c r="D375" s="22">
        <f>+'[1]Plan1'!D380</f>
        <v>129.72</v>
      </c>
    </row>
    <row r="376" spans="1:4" ht="15" customHeight="1">
      <c r="A376" s="15" t="str">
        <f>+'[1]Plan1'!A381</f>
        <v>24.12.08</v>
      </c>
      <c r="B376" s="16" t="str">
        <f>+'[1]Plan1'!B381</f>
        <v>COMPACTACAO MANUAL C/REATERRO SOLO LOCAL                                       </v>
      </c>
      <c r="C376" s="17" t="str">
        <f>+'[1]Plan1'!C381</f>
        <v>m3</v>
      </c>
      <c r="D376" s="18">
        <f>+'[1]Plan1'!D381</f>
        <v>21.87</v>
      </c>
    </row>
    <row r="377" spans="1:4" ht="15" customHeight="1">
      <c r="A377" s="19" t="str">
        <f>+'[1]Plan1'!A382</f>
        <v>24.12.09</v>
      </c>
      <c r="B377" s="20" t="str">
        <f>+'[1]Plan1'!B382</f>
        <v>COMPACTACAO MANUAL PARA BASES DE CAIXAS E VALAS                                </v>
      </c>
      <c r="C377" s="21" t="str">
        <f>+'[1]Plan1'!C382</f>
        <v>m2</v>
      </c>
      <c r="D377" s="22">
        <f>+'[1]Plan1'!D382</f>
        <v>10.93</v>
      </c>
    </row>
    <row r="378" spans="1:4" ht="15" customHeight="1">
      <c r="A378" s="15" t="str">
        <f>+'[1]Plan1'!A383</f>
        <v>24.13.01</v>
      </c>
      <c r="B378" s="16" t="str">
        <f>+'[1]Plan1'!B383</f>
        <v>VALETA SECAO TRANSV.ATE 0,50M2 1 CAT.                                          </v>
      </c>
      <c r="C378" s="17" t="str">
        <f>+'[1]Plan1'!C383</f>
        <v>m3</v>
      </c>
      <c r="D378" s="18">
        <f>+'[1]Plan1'!D383</f>
        <v>50.67</v>
      </c>
    </row>
    <row r="379" spans="1:4" ht="15" customHeight="1">
      <c r="A379" s="19" t="str">
        <f>+'[1]Plan1'!A384</f>
        <v>24.13.02</v>
      </c>
      <c r="B379" s="20" t="str">
        <f>+'[1]Plan1'!B384</f>
        <v>VALETA SECAO TRANSV.ATE 0,50M2 2 CAT.                                          </v>
      </c>
      <c r="C379" s="21" t="str">
        <f>+'[1]Plan1'!C384</f>
        <v>m3</v>
      </c>
      <c r="D379" s="22">
        <f>+'[1]Plan1'!D384</f>
        <v>74.89</v>
      </c>
    </row>
    <row r="380" spans="1:4" ht="15" customHeight="1">
      <c r="A380" s="15" t="str">
        <f>+'[1]Plan1'!A385</f>
        <v>24.13.03</v>
      </c>
      <c r="B380" s="16" t="str">
        <f>+'[1]Plan1'!B385</f>
        <v>VALETA SECAO TRANSV.ATE 0,50M2 3 CAT.                                          </v>
      </c>
      <c r="C380" s="17" t="str">
        <f>+'[1]Plan1'!C385</f>
        <v>m3</v>
      </c>
      <c r="D380" s="18">
        <f>+'[1]Plan1'!D385</f>
        <v>158.29</v>
      </c>
    </row>
    <row r="381" spans="1:4" ht="15" customHeight="1">
      <c r="A381" s="19" t="str">
        <f>+'[1]Plan1'!A386</f>
        <v>24.13.04</v>
      </c>
      <c r="B381" s="20" t="str">
        <f>+'[1]Plan1'!B386</f>
        <v>VALETA SECAO TRANSV.MAIOR 0,50M2 1 CAT.                                        </v>
      </c>
      <c r="C381" s="21" t="str">
        <f>+'[1]Plan1'!C386</f>
        <v>m3</v>
      </c>
      <c r="D381" s="22">
        <f>+'[1]Plan1'!D386</f>
        <v>15.77</v>
      </c>
    </row>
    <row r="382" spans="1:4" ht="15" customHeight="1">
      <c r="A382" s="15" t="str">
        <f>+'[1]Plan1'!A387</f>
        <v>24.13.05</v>
      </c>
      <c r="B382" s="16" t="str">
        <f>+'[1]Plan1'!B387</f>
        <v>VALETA SECAO TRANSV.MAIOR 0,50M2 2 CAT.                                        </v>
      </c>
      <c r="C382" s="17" t="str">
        <f>+'[1]Plan1'!C387</f>
        <v>m3</v>
      </c>
      <c r="D382" s="18">
        <f>+'[1]Plan1'!D387</f>
        <v>21.03</v>
      </c>
    </row>
    <row r="383" spans="1:4" ht="15" customHeight="1">
      <c r="A383" s="19" t="str">
        <f>+'[1]Plan1'!A388</f>
        <v>24.13.06</v>
      </c>
      <c r="B383" s="20" t="str">
        <f>+'[1]Plan1'!B388</f>
        <v>VALETA SECAO TRANSV.MAIOR 0,50M2 3 CAT - COM EXPLOSIVOS                        </v>
      </c>
      <c r="C383" s="21" t="str">
        <f>+'[1]Plan1'!C388</f>
        <v>m3</v>
      </c>
      <c r="D383" s="22">
        <f>+'[1]Plan1'!D388</f>
        <v>107.1</v>
      </c>
    </row>
    <row r="384" spans="1:4" ht="15" customHeight="1">
      <c r="A384" s="15" t="str">
        <f>+'[1]Plan1'!A389</f>
        <v>24.13.07</v>
      </c>
      <c r="B384" s="16" t="str">
        <f>+'[1]Plan1'!B389</f>
        <v>VALETA SECAO TRANSV.MAIOR 0.50M2 - SEM EXPLOSIVO                               </v>
      </c>
      <c r="C384" s="17" t="str">
        <f>+'[1]Plan1'!C389</f>
        <v>m3</v>
      </c>
      <c r="D384" s="18">
        <f>+'[1]Plan1'!D389</f>
        <v>84.96</v>
      </c>
    </row>
    <row r="385" spans="1:4" ht="15" customHeight="1">
      <c r="A385" s="19" t="str">
        <f>+'[1]Plan1'!A390</f>
        <v>24.14.01.01</v>
      </c>
      <c r="B385" s="20" t="str">
        <f>+'[1]Plan1'!B390</f>
        <v>MANTA GEOTEXTIL NAO TECIDA RESISTENCIA LONGITUDINAL 07 KN/M                    </v>
      </c>
      <c r="C385" s="21" t="str">
        <f>+'[1]Plan1'!C390</f>
        <v>m2</v>
      </c>
      <c r="D385" s="22">
        <f>+'[1]Plan1'!D390</f>
        <v>4.5</v>
      </c>
    </row>
    <row r="386" spans="1:4" ht="15" customHeight="1">
      <c r="A386" s="15" t="str">
        <f>+'[1]Plan1'!A391</f>
        <v>24.14.01.02</v>
      </c>
      <c r="B386" s="16" t="str">
        <f>+'[1]Plan1'!B391</f>
        <v>MANTA GEOTEXTIL NAO TECIDA RESISTENCIA LONGITUDINAL 08 KN/M                    </v>
      </c>
      <c r="C386" s="17" t="str">
        <f>+'[1]Plan1'!C391</f>
        <v>m2</v>
      </c>
      <c r="D386" s="18">
        <f>+'[1]Plan1'!D391</f>
        <v>4.84</v>
      </c>
    </row>
    <row r="387" spans="1:4" ht="15" customHeight="1">
      <c r="A387" s="19" t="str">
        <f>+'[1]Plan1'!A392</f>
        <v>24.14.01.03</v>
      </c>
      <c r="B387" s="20" t="str">
        <f>+'[1]Plan1'!B392</f>
        <v>MANTA GEOTEXTIL NAO TECIDA RESISTENCIA LONGITUDINAL 09 KN/M                    </v>
      </c>
      <c r="C387" s="21" t="str">
        <f>+'[1]Plan1'!C392</f>
        <v>m2</v>
      </c>
      <c r="D387" s="22">
        <f>+'[1]Plan1'!D392</f>
        <v>5.59</v>
      </c>
    </row>
    <row r="388" spans="1:4" ht="15" customHeight="1">
      <c r="A388" s="15" t="str">
        <f>+'[1]Plan1'!A393</f>
        <v>24.14.01.04</v>
      </c>
      <c r="B388" s="16" t="str">
        <f>+'[1]Plan1'!B393</f>
        <v>MANTA GEOTEXTIL NAO TECIDA RESISTENCIA LONGITUDINAL 10 KN/M                    </v>
      </c>
      <c r="C388" s="17" t="str">
        <f>+'[1]Plan1'!C393</f>
        <v>m2</v>
      </c>
      <c r="D388" s="18">
        <f>+'[1]Plan1'!D393</f>
        <v>6.13</v>
      </c>
    </row>
    <row r="389" spans="1:4" ht="15" customHeight="1">
      <c r="A389" s="19" t="str">
        <f>+'[1]Plan1'!A394</f>
        <v>24.14.01.05</v>
      </c>
      <c r="B389" s="20" t="str">
        <f>+'[1]Plan1'!B394</f>
        <v>MANTA GEOTEXTIL NAO TECIDA RESISTENCIA LONGITUDINAL 14 KN/M                    </v>
      </c>
      <c r="C389" s="21" t="str">
        <f>+'[1]Plan1'!C394</f>
        <v>m2</v>
      </c>
      <c r="D389" s="22">
        <f>+'[1]Plan1'!D394</f>
        <v>7.44</v>
      </c>
    </row>
    <row r="390" spans="1:4" ht="15" customHeight="1">
      <c r="A390" s="15" t="str">
        <f>+'[1]Plan1'!A395</f>
        <v>24.14.01.06</v>
      </c>
      <c r="B390" s="16" t="str">
        <f>+'[1]Plan1'!B395</f>
        <v>MANTA GEOTEXTIL NAO TECIDA RESISTENCIA LONGITUDINAL 16 KN/M                    </v>
      </c>
      <c r="C390" s="17" t="str">
        <f>+'[1]Plan1'!C395</f>
        <v>m2</v>
      </c>
      <c r="D390" s="18">
        <f>+'[1]Plan1'!D395</f>
        <v>8.74</v>
      </c>
    </row>
    <row r="391" spans="1:4" ht="15" customHeight="1">
      <c r="A391" s="19" t="str">
        <f>+'[1]Plan1'!A396</f>
        <v>24.14.01.07</v>
      </c>
      <c r="B391" s="20" t="str">
        <f>+'[1]Plan1'!B396</f>
        <v>MANTA GEOTEXTIL NAO TECIDA RESISTENCIA LONGITUDINAL 21 KN/M                    </v>
      </c>
      <c r="C391" s="21" t="str">
        <f>+'[1]Plan1'!C396</f>
        <v>m2</v>
      </c>
      <c r="D391" s="22">
        <f>+'[1]Plan1'!D396</f>
        <v>11.35</v>
      </c>
    </row>
    <row r="392" spans="1:4" ht="15" customHeight="1">
      <c r="A392" s="15" t="str">
        <f>+'[1]Plan1'!A397</f>
        <v>24.14.01.08</v>
      </c>
      <c r="B392" s="16" t="str">
        <f>+'[1]Plan1'!B397</f>
        <v>MANTA GEOTEXTIL NAO TECIDA RESISTENCIA LONGITUDINAL 26 KN/M                    </v>
      </c>
      <c r="C392" s="17" t="str">
        <f>+'[1]Plan1'!C397</f>
        <v>m2</v>
      </c>
      <c r="D392" s="18">
        <f>+'[1]Plan1'!D397</f>
        <v>13.94</v>
      </c>
    </row>
    <row r="393" spans="1:4" ht="15" customHeight="1">
      <c r="A393" s="19" t="str">
        <f>+'[1]Plan1'!A398</f>
        <v>24.14.01.09</v>
      </c>
      <c r="B393" s="20" t="str">
        <f>+'[1]Plan1'!B398</f>
        <v>MANTA GEOTEXTIL NAO TECIDA RESISTENCIA LONGITUDINAL 31 KN/M                    </v>
      </c>
      <c r="C393" s="21" t="str">
        <f>+'[1]Plan1'!C398</f>
        <v>m2</v>
      </c>
      <c r="D393" s="22">
        <f>+'[1]Plan1'!D398</f>
        <v>16.54</v>
      </c>
    </row>
    <row r="394" spans="1:4" ht="15" customHeight="1">
      <c r="A394" s="15" t="str">
        <f>+'[1]Plan1'!A399</f>
        <v>24.14.01.10</v>
      </c>
      <c r="B394" s="16" t="str">
        <f>+'[1]Plan1'!B399</f>
        <v>MANTA GEOTEXTIL TECIDA RESIST. LONGIT. 24 KN/M                                 </v>
      </c>
      <c r="C394" s="17" t="str">
        <f>+'[1]Plan1'!C399</f>
        <v>m2</v>
      </c>
      <c r="D394" s="18">
        <f>+'[1]Plan1'!D399</f>
        <v>6.31</v>
      </c>
    </row>
    <row r="395" spans="1:4" ht="15" customHeight="1">
      <c r="A395" s="19" t="str">
        <f>+'[1]Plan1'!A400</f>
        <v>24.14.01.11</v>
      </c>
      <c r="B395" s="20" t="str">
        <f>+'[1]Plan1'!B400</f>
        <v>MANTA GEOTEXTIL TECIDA RESISTENCIA LOGINTUDINAL 48 KN/M                        </v>
      </c>
      <c r="C395" s="21" t="str">
        <f>+'[1]Plan1'!C400</f>
        <v>m2</v>
      </c>
      <c r="D395" s="22">
        <f>+'[1]Plan1'!D400</f>
        <v>9.9</v>
      </c>
    </row>
    <row r="396" spans="1:4" ht="15" customHeight="1">
      <c r="A396" s="15" t="str">
        <f>+'[1]Plan1'!A401</f>
        <v>24.14.02</v>
      </c>
      <c r="B396" s="16" t="str">
        <f>+'[1]Plan1'!B401</f>
        <v>MANTA GEOTEXTIL TECIDA                                                         </v>
      </c>
      <c r="C396" s="17" t="str">
        <f>+'[1]Plan1'!C401</f>
        <v>kg</v>
      </c>
      <c r="D396" s="18">
        <f>+'[1]Plan1'!D401</f>
        <v>36.03</v>
      </c>
    </row>
    <row r="397" spans="1:4" ht="15" customHeight="1">
      <c r="A397" s="19" t="str">
        <f>+'[1]Plan1'!A402</f>
        <v>24.15.01</v>
      </c>
      <c r="B397" s="20" t="str">
        <f>+'[1]Plan1'!B402</f>
        <v>TUBO DRENO CONCRETO 15CM                                                       </v>
      </c>
      <c r="C397" s="21" t="str">
        <f>+'[1]Plan1'!C402</f>
        <v>m</v>
      </c>
      <c r="D397" s="22">
        <f>+'[1]Plan1'!D402</f>
        <v>48.26</v>
      </c>
    </row>
    <row r="398" spans="1:4" ht="15" customHeight="1">
      <c r="A398" s="15" t="str">
        <f>+'[1]Plan1'!A403</f>
        <v>24.15.02</v>
      </c>
      <c r="B398" s="16" t="str">
        <f>+'[1]Plan1'!B403</f>
        <v>TUBO DRENO CONCRETO 20CM                                                       </v>
      </c>
      <c r="C398" s="17" t="str">
        <f>+'[1]Plan1'!C403</f>
        <v>m</v>
      </c>
      <c r="D398" s="18">
        <f>+'[1]Plan1'!D403</f>
        <v>57.39</v>
      </c>
    </row>
    <row r="399" spans="1:4" ht="15" customHeight="1">
      <c r="A399" s="19" t="str">
        <f>+'[1]Plan1'!A404</f>
        <v>24.15.03</v>
      </c>
      <c r="B399" s="20" t="str">
        <f>+'[1]Plan1'!B404</f>
        <v>TUBO DRENO BARRO 15CM                                                          </v>
      </c>
      <c r="C399" s="21" t="str">
        <f>+'[1]Plan1'!C404</f>
        <v>m</v>
      </c>
      <c r="D399" s="22">
        <f>+'[1]Plan1'!D404</f>
        <v>43.19</v>
      </c>
    </row>
    <row r="400" spans="1:4" ht="15" customHeight="1">
      <c r="A400" s="15" t="str">
        <f>+'[1]Plan1'!A405</f>
        <v>24.15.04</v>
      </c>
      <c r="B400" s="16" t="str">
        <f>+'[1]Plan1'!B405</f>
        <v>TUBO DRENO BARRO 20CM                                                          </v>
      </c>
      <c r="C400" s="17" t="str">
        <f>+'[1]Plan1'!C405</f>
        <v>m</v>
      </c>
      <c r="D400" s="18">
        <f>+'[1]Plan1'!D405</f>
        <v>57.75</v>
      </c>
    </row>
    <row r="401" spans="1:4" ht="15" customHeight="1">
      <c r="A401" s="19" t="str">
        <f>+'[1]Plan1'!A406</f>
        <v>24.15.05</v>
      </c>
      <c r="B401" s="20" t="str">
        <f>+'[1]Plan1'!B406</f>
        <v>TUBO DE PVC PERFURADO OU NAO D=0,05M                                           </v>
      </c>
      <c r="C401" s="21" t="str">
        <f>+'[1]Plan1'!C406</f>
        <v>m</v>
      </c>
      <c r="D401" s="22">
        <f>+'[1]Plan1'!D406</f>
        <v>18.98</v>
      </c>
    </row>
    <row r="402" spans="1:4" ht="15" customHeight="1">
      <c r="A402" s="15" t="str">
        <f>+'[1]Plan1'!A407</f>
        <v>24.15.06</v>
      </c>
      <c r="B402" s="16" t="str">
        <f>+'[1]Plan1'!B407</f>
        <v>TUBO DE PVC PERFURADO OU NAO D=0,075M                                          </v>
      </c>
      <c r="C402" s="17" t="str">
        <f>+'[1]Plan1'!C407</f>
        <v>m</v>
      </c>
      <c r="D402" s="18">
        <f>+'[1]Plan1'!D407</f>
        <v>23.96</v>
      </c>
    </row>
    <row r="403" spans="1:4" ht="15" customHeight="1">
      <c r="A403" s="19" t="str">
        <f>+'[1]Plan1'!A408</f>
        <v>24.15.07</v>
      </c>
      <c r="B403" s="20" t="str">
        <f>+'[1]Plan1'!B408</f>
        <v>TUBO DE PVC PERFURADO OU NAO D=0,10M                                           </v>
      </c>
      <c r="C403" s="21" t="str">
        <f>+'[1]Plan1'!C408</f>
        <v>m</v>
      </c>
      <c r="D403" s="22">
        <f>+'[1]Plan1'!D408</f>
        <v>33.18</v>
      </c>
    </row>
    <row r="404" spans="1:4" ht="15" customHeight="1">
      <c r="A404" s="15" t="str">
        <f>+'[1]Plan1'!A409</f>
        <v>24.15.08</v>
      </c>
      <c r="B404" s="16" t="str">
        <f>+'[1]Plan1'!B409</f>
        <v>TUBO DE PVC PERFURADO OU NAO D=0,15M                                           </v>
      </c>
      <c r="C404" s="17" t="str">
        <f>+'[1]Plan1'!C409</f>
        <v>m</v>
      </c>
      <c r="D404" s="18">
        <f>+'[1]Plan1'!D409</f>
        <v>67.35</v>
      </c>
    </row>
    <row r="405" spans="1:4" ht="15" customHeight="1">
      <c r="A405" s="19" t="str">
        <f>+'[1]Plan1'!A410</f>
        <v>24.15.09</v>
      </c>
      <c r="B405" s="20" t="str">
        <f>+'[1]Plan1'!B410</f>
        <v>DRENO HORIZONTAL PROFUNDO                                                      </v>
      </c>
      <c r="C405" s="21" t="str">
        <f>+'[1]Plan1'!C410</f>
        <v>m</v>
      </c>
      <c r="D405" s="22">
        <f>+'[1]Plan1'!D410</f>
        <v>189.21</v>
      </c>
    </row>
    <row r="406" spans="1:4" ht="15" customHeight="1">
      <c r="A406" s="15" t="str">
        <f>+'[1]Plan1'!A411</f>
        <v>24.15.09.01</v>
      </c>
      <c r="B406" s="16" t="str">
        <f>+'[1]Plan1'!B411</f>
        <v>DRENO LONGITUDINAL PROFUNDO PARA CORTE EM ROCHA DPR-PP-DE-H07/123              </v>
      </c>
      <c r="C406" s="17" t="str">
        <f>+'[1]Plan1'!C411</f>
        <v>m</v>
      </c>
      <c r="D406" s="18">
        <f>+'[1]Plan1'!D411</f>
        <v>126.14</v>
      </c>
    </row>
    <row r="407" spans="1:4" ht="15" customHeight="1">
      <c r="A407" s="19" t="str">
        <f>+'[1]Plan1'!A412</f>
        <v>24.15.09.02</v>
      </c>
      <c r="B407" s="20" t="str">
        <f>+'[1]Plan1'!B412</f>
        <v>DRENO TRANSVERSAL RASO PARA CORTE EM ROCHA TIPO DRR, PP-DE-H07/123.            </v>
      </c>
      <c r="C407" s="21" t="str">
        <f>+'[1]Plan1'!C412</f>
        <v>m</v>
      </c>
      <c r="D407" s="22">
        <f>+'[1]Plan1'!D412</f>
        <v>28.3</v>
      </c>
    </row>
    <row r="408" spans="1:4" ht="15" customHeight="1">
      <c r="A408" s="15" t="str">
        <f>+'[1]Plan1'!A413</f>
        <v>24.15.09.03</v>
      </c>
      <c r="B408" s="16" t="str">
        <f>+'[1]Plan1'!B413</f>
        <v>DRENO LONGITUDINAL RASO DLR-2, PP-DE-H07/125.                                  </v>
      </c>
      <c r="C408" s="17" t="str">
        <f>+'[1]Plan1'!C413</f>
        <v>m</v>
      </c>
      <c r="D408" s="18">
        <f>+'[1]Plan1'!D413</f>
        <v>56.04</v>
      </c>
    </row>
    <row r="409" spans="1:4" ht="15" customHeight="1">
      <c r="A409" s="19" t="str">
        <f>+'[1]Plan1'!A414</f>
        <v>24.15.09.04</v>
      </c>
      <c r="B409" s="20" t="str">
        <f>+'[1]Plan1'!B414</f>
        <v>DRENOS LONGITUDINAIS PROFUNDOS PARA SOLOS ARENOSOS                             </v>
      </c>
      <c r="C409" s="21" t="str">
        <f>+'[1]Plan1'!C414</f>
        <v>m</v>
      </c>
      <c r="D409" s="22">
        <f>+'[1]Plan1'!D414</f>
        <v>123.53</v>
      </c>
    </row>
    <row r="410" spans="1:4" ht="15" customHeight="1">
      <c r="A410" s="15" t="str">
        <f>+'[1]Plan1'!A415</f>
        <v>24.15.09.05</v>
      </c>
      <c r="B410" s="16" t="str">
        <f>+'[1]Plan1'!B415</f>
        <v>DRENOS LONGITUDINAIS PROFUNDOS EM SOLOS SILTOSOS E/OU ARGILOSOS                </v>
      </c>
      <c r="C410" s="17" t="str">
        <f>+'[1]Plan1'!C415</f>
        <v>m</v>
      </c>
      <c r="D410" s="18">
        <f>+'[1]Plan1'!D415</f>
        <v>137.96</v>
      </c>
    </row>
    <row r="411" spans="1:4" ht="15" customHeight="1">
      <c r="A411" s="19" t="str">
        <f>+'[1]Plan1'!A416</f>
        <v>24.15.11</v>
      </c>
      <c r="B411" s="20" t="str">
        <f>+'[1]Plan1'!B416</f>
        <v>TUBO DRENO DE POLIET.DE ALTA DENS.0,10M                                        </v>
      </c>
      <c r="C411" s="21" t="str">
        <f>+'[1]Plan1'!C416</f>
        <v>m</v>
      </c>
      <c r="D411" s="22">
        <f>+'[1]Plan1'!D416</f>
        <v>31.57</v>
      </c>
    </row>
    <row r="412" spans="1:4" ht="15" customHeight="1">
      <c r="A412" s="15" t="str">
        <f>+'[1]Plan1'!A417</f>
        <v>24.15.12</v>
      </c>
      <c r="B412" s="16" t="str">
        <f>+'[1]Plan1'!B417</f>
        <v>TUBO DRENO DE POLIET.DE ALTA DENS.0,15M                                        </v>
      </c>
      <c r="C412" s="17" t="str">
        <f>+'[1]Plan1'!C417</f>
        <v>m</v>
      </c>
      <c r="D412" s="18">
        <f>+'[1]Plan1'!D417</f>
        <v>49.97</v>
      </c>
    </row>
    <row r="413" spans="1:4" ht="15" customHeight="1">
      <c r="A413" s="19" t="str">
        <f>+'[1]Plan1'!A418</f>
        <v>24.15.13</v>
      </c>
      <c r="B413" s="20" t="str">
        <f>+'[1]Plan1'!B418</f>
        <v>TUBO DRENO DE POLIET.DE ALTA DENS.0,20M                                        </v>
      </c>
      <c r="C413" s="21" t="str">
        <f>+'[1]Plan1'!C418</f>
        <v>m</v>
      </c>
      <c r="D413" s="22">
        <f>+'[1]Plan1'!D418</f>
        <v>86.09</v>
      </c>
    </row>
    <row r="414" spans="1:4" ht="15" customHeight="1">
      <c r="A414" s="15" t="str">
        <f>+'[1]Plan1'!A419</f>
        <v>24.15.14</v>
      </c>
      <c r="B414" s="16" t="str">
        <f>+'[1]Plan1'!B419</f>
        <v>DUTO CORRUG. PEAD 0,05M                                                        </v>
      </c>
      <c r="C414" s="17" t="str">
        <f>+'[1]Plan1'!C419</f>
        <v>m</v>
      </c>
      <c r="D414" s="18">
        <f>+'[1]Plan1'!D419</f>
        <v>25.59</v>
      </c>
    </row>
    <row r="415" spans="1:4" ht="15" customHeight="1">
      <c r="A415" s="19" t="str">
        <f>+'[1]Plan1'!A420</f>
        <v>24.15.15</v>
      </c>
      <c r="B415" s="20" t="str">
        <f>+'[1]Plan1'!B420</f>
        <v>DUTO CORRUG.PEAD 0,075M                                                        </v>
      </c>
      <c r="C415" s="21" t="str">
        <f>+'[1]Plan1'!C420</f>
        <v>m</v>
      </c>
      <c r="D415" s="22">
        <f>+'[1]Plan1'!D420</f>
        <v>36.05</v>
      </c>
    </row>
    <row r="416" spans="1:4" ht="15" customHeight="1">
      <c r="A416" s="15" t="str">
        <f>+'[1]Plan1'!A421</f>
        <v>24.15.16</v>
      </c>
      <c r="B416" s="16" t="str">
        <f>+'[1]Plan1'!B421</f>
        <v>DUTO CORRUG.PEAD 0,10M                                                         </v>
      </c>
      <c r="C416" s="17" t="str">
        <f>+'[1]Plan1'!C421</f>
        <v>m</v>
      </c>
      <c r="D416" s="18">
        <f>+'[1]Plan1'!D421</f>
        <v>45.33</v>
      </c>
    </row>
    <row r="417" spans="1:4" ht="15" customHeight="1">
      <c r="A417" s="19" t="str">
        <f>+'[1]Plan1'!A422</f>
        <v>24.15.17</v>
      </c>
      <c r="B417" s="20" t="str">
        <f>+'[1]Plan1'!B422</f>
        <v>DUTO CORRUG.PEAD 0,15M                                                         </v>
      </c>
      <c r="C417" s="21" t="str">
        <f>+'[1]Plan1'!C422</f>
        <v>m</v>
      </c>
      <c r="D417" s="22">
        <f>+'[1]Plan1'!D422</f>
        <v>95.49</v>
      </c>
    </row>
    <row r="418" spans="1:4" ht="15" customHeight="1">
      <c r="A418" s="15" t="str">
        <f>+'[1]Plan1'!A423</f>
        <v>24.16.01</v>
      </c>
      <c r="B418" s="16" t="str">
        <f>+'[1]Plan1'!B423</f>
        <v>TUBO DE CONCRETO D=0,40M CLASSE PA-1                                           </v>
      </c>
      <c r="C418" s="17" t="str">
        <f>+'[1]Plan1'!C423</f>
        <v>m</v>
      </c>
      <c r="D418" s="18">
        <f>+'[1]Plan1'!D423</f>
        <v>135.05</v>
      </c>
    </row>
    <row r="419" spans="1:4" ht="15" customHeight="1">
      <c r="A419" s="19" t="str">
        <f>+'[1]Plan1'!A424</f>
        <v>24.16.02</v>
      </c>
      <c r="B419" s="20" t="str">
        <f>+'[1]Plan1'!B424</f>
        <v>TUBO DE CONCRETO D=0,40M CLASSE PA-2                                           </v>
      </c>
      <c r="C419" s="21" t="str">
        <f>+'[1]Plan1'!C424</f>
        <v>m</v>
      </c>
      <c r="D419" s="22">
        <f>+'[1]Plan1'!D424</f>
        <v>137.57</v>
      </c>
    </row>
    <row r="420" spans="1:4" ht="15" customHeight="1">
      <c r="A420" s="15" t="str">
        <f>+'[1]Plan1'!A425</f>
        <v>24.16.03</v>
      </c>
      <c r="B420" s="16" t="str">
        <f>+'[1]Plan1'!B425</f>
        <v>TUBO DE CONCRETO D=0,50M CLASSE PA-1                                           </v>
      </c>
      <c r="C420" s="17" t="str">
        <f>+'[1]Plan1'!C425</f>
        <v>m</v>
      </c>
      <c r="D420" s="18">
        <f>+'[1]Plan1'!D425</f>
        <v>169.34</v>
      </c>
    </row>
    <row r="421" spans="1:4" ht="15" customHeight="1">
      <c r="A421" s="19" t="str">
        <f>+'[1]Plan1'!A426</f>
        <v>24.16.04</v>
      </c>
      <c r="B421" s="20" t="str">
        <f>+'[1]Plan1'!B426</f>
        <v>TUBO DE CONCRETO D=0,50M CLASSE PA-2                                           </v>
      </c>
      <c r="C421" s="21" t="str">
        <f>+'[1]Plan1'!C426</f>
        <v>m</v>
      </c>
      <c r="D421" s="22">
        <f>+'[1]Plan1'!D426</f>
        <v>182.25</v>
      </c>
    </row>
    <row r="422" spans="1:4" ht="15" customHeight="1">
      <c r="A422" s="15" t="str">
        <f>+'[1]Plan1'!A427</f>
        <v>24.16.05</v>
      </c>
      <c r="B422" s="16" t="str">
        <f>+'[1]Plan1'!B427</f>
        <v>TUBO DE CONCRETO D=0,50M CLASSE PA-3                                           </v>
      </c>
      <c r="C422" s="17" t="str">
        <f>+'[1]Plan1'!C427</f>
        <v>m</v>
      </c>
      <c r="D422" s="18">
        <f>+'[1]Plan1'!D427</f>
        <v>192.76</v>
      </c>
    </row>
    <row r="423" spans="1:4" ht="15" customHeight="1">
      <c r="A423" s="19" t="str">
        <f>+'[1]Plan1'!A428</f>
        <v>24.16.06</v>
      </c>
      <c r="B423" s="20" t="str">
        <f>+'[1]Plan1'!B428</f>
        <v>TUBO DE CONCRETO D=0,50M CLASSE PA-4                                           </v>
      </c>
      <c r="C423" s="21" t="str">
        <f>+'[1]Plan1'!C428</f>
        <v>m</v>
      </c>
      <c r="D423" s="22">
        <f>+'[1]Plan1'!D428</f>
        <v>199.43</v>
      </c>
    </row>
    <row r="424" spans="1:4" ht="15" customHeight="1">
      <c r="A424" s="15" t="str">
        <f>+'[1]Plan1'!A429</f>
        <v>24.16.07</v>
      </c>
      <c r="B424" s="16" t="str">
        <f>+'[1]Plan1'!B429</f>
        <v>TUBO DE CONCRETO D=0,60M CLASSE PA-1                                           </v>
      </c>
      <c r="C424" s="17" t="str">
        <f>+'[1]Plan1'!C429</f>
        <v>m</v>
      </c>
      <c r="D424" s="18">
        <f>+'[1]Plan1'!D429</f>
        <v>202.26</v>
      </c>
    </row>
    <row r="425" spans="1:4" ht="15" customHeight="1">
      <c r="A425" s="19" t="str">
        <f>+'[1]Plan1'!A430</f>
        <v>24.16.08</v>
      </c>
      <c r="B425" s="20" t="str">
        <f>+'[1]Plan1'!B430</f>
        <v>TUBO DE CONCRETO D=0,60M CLASSE PA-2                                           </v>
      </c>
      <c r="C425" s="21" t="str">
        <f>+'[1]Plan1'!C430</f>
        <v>m</v>
      </c>
      <c r="D425" s="22">
        <f>+'[1]Plan1'!D430</f>
        <v>221.64</v>
      </c>
    </row>
    <row r="426" spans="1:4" ht="15" customHeight="1">
      <c r="A426" s="15" t="str">
        <f>+'[1]Plan1'!A431</f>
        <v>24.16.09</v>
      </c>
      <c r="B426" s="16" t="str">
        <f>+'[1]Plan1'!B431</f>
        <v>TUBO DE CONCRETO D=0,60M CLASSE PA-3                                           </v>
      </c>
      <c r="C426" s="17" t="str">
        <f>+'[1]Plan1'!C431</f>
        <v>m</v>
      </c>
      <c r="D426" s="18">
        <f>+'[1]Plan1'!D431</f>
        <v>250.01</v>
      </c>
    </row>
    <row r="427" spans="1:4" ht="15" customHeight="1">
      <c r="A427" s="19" t="str">
        <f>+'[1]Plan1'!A432</f>
        <v>24.16.10</v>
      </c>
      <c r="B427" s="20" t="str">
        <f>+'[1]Plan1'!B432</f>
        <v>TUBO DE CONCRETO D=0,60M CLASSE PA-4                                           </v>
      </c>
      <c r="C427" s="21" t="str">
        <f>+'[1]Plan1'!C432</f>
        <v>m</v>
      </c>
      <c r="D427" s="22">
        <f>+'[1]Plan1'!D432</f>
        <v>281.48</v>
      </c>
    </row>
    <row r="428" spans="1:4" ht="15" customHeight="1">
      <c r="A428" s="15" t="str">
        <f>+'[1]Plan1'!A433</f>
        <v>24.16.11</v>
      </c>
      <c r="B428" s="16" t="str">
        <f>+'[1]Plan1'!B433</f>
        <v>TUBO DE CONCRETO D=0,80M CLASSE PA-1                                           </v>
      </c>
      <c r="C428" s="17" t="str">
        <f>+'[1]Plan1'!C433</f>
        <v>m</v>
      </c>
      <c r="D428" s="18">
        <f>+'[1]Plan1'!D433</f>
        <v>321.03</v>
      </c>
    </row>
    <row r="429" spans="1:4" ht="15" customHeight="1">
      <c r="A429" s="19" t="str">
        <f>+'[1]Plan1'!A434</f>
        <v>24.16.12</v>
      </c>
      <c r="B429" s="20" t="str">
        <f>+'[1]Plan1'!B434</f>
        <v>TUBO DE CONCRETO D=0,80M CLASSE PA-2                                           </v>
      </c>
      <c r="C429" s="21" t="str">
        <f>+'[1]Plan1'!C434</f>
        <v>m</v>
      </c>
      <c r="D429" s="22">
        <f>+'[1]Plan1'!D434</f>
        <v>323.98</v>
      </c>
    </row>
    <row r="430" spans="1:4" ht="15" customHeight="1">
      <c r="A430" s="15" t="str">
        <f>+'[1]Plan1'!A435</f>
        <v>24.16.13</v>
      </c>
      <c r="B430" s="16" t="str">
        <f>+'[1]Plan1'!B435</f>
        <v>TUBO DE CONCRETO D=0,80M CLASSE PA-3                                           </v>
      </c>
      <c r="C430" s="17" t="str">
        <f>+'[1]Plan1'!C435</f>
        <v>m</v>
      </c>
      <c r="D430" s="18">
        <f>+'[1]Plan1'!D435</f>
        <v>406.05</v>
      </c>
    </row>
    <row r="431" spans="1:4" ht="15" customHeight="1">
      <c r="A431" s="19" t="str">
        <f>+'[1]Plan1'!A436</f>
        <v>24.16.14</v>
      </c>
      <c r="B431" s="20" t="str">
        <f>+'[1]Plan1'!B436</f>
        <v>TUBO DE CONCRETO D=0,80M CLASSE PA-4                                           </v>
      </c>
      <c r="C431" s="21" t="str">
        <f>+'[1]Plan1'!C436</f>
        <v>m</v>
      </c>
      <c r="D431" s="22">
        <f>+'[1]Plan1'!D436</f>
        <v>464.17</v>
      </c>
    </row>
    <row r="432" spans="1:4" ht="15" customHeight="1">
      <c r="A432" s="15" t="str">
        <f>+'[1]Plan1'!A437</f>
        <v>24.16.15</v>
      </c>
      <c r="B432" s="16" t="str">
        <f>+'[1]Plan1'!B437</f>
        <v>TUBO DE CONCRETO D=1,00M CLASSE PA-1                                           </v>
      </c>
      <c r="C432" s="17" t="str">
        <f>+'[1]Plan1'!C437</f>
        <v>m</v>
      </c>
      <c r="D432" s="18">
        <f>+'[1]Plan1'!D437</f>
        <v>447.1</v>
      </c>
    </row>
    <row r="433" spans="1:4" ht="15" customHeight="1">
      <c r="A433" s="19" t="str">
        <f>+'[1]Plan1'!A438</f>
        <v>24.16.16</v>
      </c>
      <c r="B433" s="20" t="str">
        <f>+'[1]Plan1'!B438</f>
        <v>TUBO DE CONCRETO D=1,00M CLASSE PA-2                                           </v>
      </c>
      <c r="C433" s="21" t="str">
        <f>+'[1]Plan1'!C438</f>
        <v>m</v>
      </c>
      <c r="D433" s="22">
        <f>+'[1]Plan1'!D438</f>
        <v>454.48</v>
      </c>
    </row>
    <row r="434" spans="1:4" ht="15" customHeight="1">
      <c r="A434" s="15" t="str">
        <f>+'[1]Plan1'!A439</f>
        <v>24.16.17</v>
      </c>
      <c r="B434" s="16" t="str">
        <f>+'[1]Plan1'!B439</f>
        <v>TUBO DE CONCRETO D=1,00M CLASSE PA-3                                           </v>
      </c>
      <c r="C434" s="17" t="str">
        <f>+'[1]Plan1'!C439</f>
        <v>m</v>
      </c>
      <c r="D434" s="18">
        <f>+'[1]Plan1'!D439</f>
        <v>560.73</v>
      </c>
    </row>
    <row r="435" spans="1:4" ht="15" customHeight="1">
      <c r="A435" s="19" t="str">
        <f>+'[1]Plan1'!A440</f>
        <v>24.16.18</v>
      </c>
      <c r="B435" s="20" t="str">
        <f>+'[1]Plan1'!B440</f>
        <v>TUBO DE CONCRETO D=1,00M CLASSE PA-4                                           </v>
      </c>
      <c r="C435" s="21" t="str">
        <f>+'[1]Plan1'!C440</f>
        <v>m</v>
      </c>
      <c r="D435" s="22">
        <f>+'[1]Plan1'!D440</f>
        <v>574.84</v>
      </c>
    </row>
    <row r="436" spans="1:4" ht="15" customHeight="1">
      <c r="A436" s="15" t="str">
        <f>+'[1]Plan1'!A441</f>
        <v>24.16.19</v>
      </c>
      <c r="B436" s="16" t="str">
        <f>+'[1]Plan1'!B441</f>
        <v>TUBO DE CONCRETO D=1,20M CLASSE PA-1                                           </v>
      </c>
      <c r="C436" s="17" t="str">
        <f>+'[1]Plan1'!C441</f>
        <v>m</v>
      </c>
      <c r="D436" s="18">
        <f>+'[1]Plan1'!D441</f>
        <v>662.29</v>
      </c>
    </row>
    <row r="437" spans="1:4" ht="15" customHeight="1">
      <c r="A437" s="19" t="str">
        <f>+'[1]Plan1'!A442</f>
        <v>24.16.20</v>
      </c>
      <c r="B437" s="20" t="str">
        <f>+'[1]Plan1'!B442</f>
        <v>TUBO DE CONCRETO D=1,20M CLASSE PA-2                                           </v>
      </c>
      <c r="C437" s="21" t="str">
        <f>+'[1]Plan1'!C442</f>
        <v>m</v>
      </c>
      <c r="D437" s="22">
        <f>+'[1]Plan1'!D442</f>
        <v>711.29</v>
      </c>
    </row>
    <row r="438" spans="1:4" ht="15" customHeight="1">
      <c r="A438" s="15" t="str">
        <f>+'[1]Plan1'!A443</f>
        <v>24.16.21</v>
      </c>
      <c r="B438" s="16" t="str">
        <f>+'[1]Plan1'!B443</f>
        <v>TUBO DE CONCRETO D=1,20M CLASSE PA-3                                           </v>
      </c>
      <c r="C438" s="17" t="str">
        <f>+'[1]Plan1'!C443</f>
        <v>m</v>
      </c>
      <c r="D438" s="18">
        <f>+'[1]Plan1'!D443</f>
        <v>809.48</v>
      </c>
    </row>
    <row r="439" spans="1:4" ht="15" customHeight="1">
      <c r="A439" s="19" t="str">
        <f>+'[1]Plan1'!A444</f>
        <v>24.16.22</v>
      </c>
      <c r="B439" s="20" t="str">
        <f>+'[1]Plan1'!B444</f>
        <v>TUBO DE CONCRETO D=1,20M CLASSE PA-4                                           </v>
      </c>
      <c r="C439" s="21" t="str">
        <f>+'[1]Plan1'!C444</f>
        <v>m</v>
      </c>
      <c r="D439" s="22">
        <f>+'[1]Plan1'!D444</f>
        <v>865.83</v>
      </c>
    </row>
    <row r="440" spans="1:4" ht="15" customHeight="1">
      <c r="A440" s="15" t="str">
        <f>+'[1]Plan1'!A445</f>
        <v>24.16.23</v>
      </c>
      <c r="B440" s="16" t="str">
        <f>+'[1]Plan1'!B445</f>
        <v>TUBO DE CONCRETO D=1,50M CLASSE PA-1                                           </v>
      </c>
      <c r="C440" s="17" t="str">
        <f>+'[1]Plan1'!C445</f>
        <v>m</v>
      </c>
      <c r="D440" s="18">
        <f>+'[1]Plan1'!D445</f>
        <v>952.69</v>
      </c>
    </row>
    <row r="441" spans="1:4" ht="15" customHeight="1">
      <c r="A441" s="19" t="str">
        <f>+'[1]Plan1'!A446</f>
        <v>24.16.24</v>
      </c>
      <c r="B441" s="20" t="str">
        <f>+'[1]Plan1'!B446</f>
        <v>TUBO DE CONCRETO D=1,50M CLASSE PA-2                                           </v>
      </c>
      <c r="C441" s="21" t="str">
        <f>+'[1]Plan1'!C446</f>
        <v>m</v>
      </c>
      <c r="D441" s="22">
        <f>+'[1]Plan1'!D446</f>
        <v>1038.58</v>
      </c>
    </row>
    <row r="442" spans="1:4" ht="15" customHeight="1">
      <c r="A442" s="15" t="str">
        <f>+'[1]Plan1'!A447</f>
        <v>24.16.25</v>
      </c>
      <c r="B442" s="16" t="str">
        <f>+'[1]Plan1'!B447</f>
        <v>TUBO DE CONCRETO D=1,50M CLASSE PA-3                                           </v>
      </c>
      <c r="C442" s="17" t="str">
        <f>+'[1]Plan1'!C447</f>
        <v>m</v>
      </c>
      <c r="D442" s="18">
        <f>+'[1]Plan1'!D447</f>
        <v>1213.76</v>
      </c>
    </row>
    <row r="443" spans="1:4" ht="15" customHeight="1">
      <c r="A443" s="19" t="str">
        <f>+'[1]Plan1'!A448</f>
        <v>24.16.26</v>
      </c>
      <c r="B443" s="20" t="str">
        <f>+'[1]Plan1'!B448</f>
        <v>TUBO DE CONCRETO D=1,50M CLASSE PA-4                                           </v>
      </c>
      <c r="C443" s="21" t="str">
        <f>+'[1]Plan1'!C448</f>
        <v>m</v>
      </c>
      <c r="D443" s="22">
        <f>+'[1]Plan1'!D448</f>
        <v>1241.97</v>
      </c>
    </row>
    <row r="444" spans="1:4" ht="15" customHeight="1">
      <c r="A444" s="15" t="str">
        <f>+'[1]Plan1'!A449</f>
        <v>24.16.27</v>
      </c>
      <c r="B444" s="16" t="str">
        <f>+'[1]Plan1'!B449</f>
        <v>TUBO DE CONCRETO SIMPLES D=0,40M                                               </v>
      </c>
      <c r="C444" s="17" t="str">
        <f>+'[1]Plan1'!C449</f>
        <v>m</v>
      </c>
      <c r="D444" s="18">
        <f>+'[1]Plan1'!D449</f>
        <v>81.47</v>
      </c>
    </row>
    <row r="445" spans="1:4" ht="15" customHeight="1">
      <c r="A445" s="19" t="str">
        <f>+'[1]Plan1'!A450</f>
        <v>24.16.28</v>
      </c>
      <c r="B445" s="20" t="str">
        <f>+'[1]Plan1'!B450</f>
        <v>TUBO DE CONCRETO SIMPLES D=0,60M                                               </v>
      </c>
      <c r="C445" s="21" t="str">
        <f>+'[1]Plan1'!C450</f>
        <v>m</v>
      </c>
      <c r="D445" s="22">
        <f>+'[1]Plan1'!D450</f>
        <v>123.98</v>
      </c>
    </row>
    <row r="446" spans="1:4" ht="15" customHeight="1">
      <c r="A446" s="15" t="str">
        <f>+'[1]Plan1'!A451</f>
        <v>24.18.01</v>
      </c>
      <c r="B446" s="16" t="str">
        <f>+'[1]Plan1'!B451</f>
        <v>CANALETA CONCRETO 40CM                                                         </v>
      </c>
      <c r="C446" s="17" t="str">
        <f>+'[1]Plan1'!C451</f>
        <v>m</v>
      </c>
      <c r="D446" s="18">
        <f>+'[1]Plan1'!D451</f>
        <v>45.14</v>
      </c>
    </row>
    <row r="447" spans="1:4" ht="15" customHeight="1">
      <c r="A447" s="19" t="str">
        <f>+'[1]Plan1'!A452</f>
        <v>24.18.02</v>
      </c>
      <c r="B447" s="20" t="str">
        <f>+'[1]Plan1'!B452</f>
        <v>CANALETA CONCRETO 60CM                                                         </v>
      </c>
      <c r="C447" s="21" t="str">
        <f>+'[1]Plan1'!C452</f>
        <v>m</v>
      </c>
      <c r="D447" s="22">
        <f>+'[1]Plan1'!D452</f>
        <v>73.88</v>
      </c>
    </row>
    <row r="448" spans="1:4" ht="15" customHeight="1">
      <c r="A448" s="15" t="str">
        <f>+'[1]Plan1'!A453</f>
        <v>24.18.03</v>
      </c>
      <c r="B448" s="16" t="str">
        <f>+'[1]Plan1'!B453</f>
        <v>CANALETA CONCRETO 80CM                                                         </v>
      </c>
      <c r="C448" s="17" t="str">
        <f>+'[1]Plan1'!C453</f>
        <v>m</v>
      </c>
      <c r="D448" s="18">
        <f>+'[1]Plan1'!D453</f>
        <v>131.63</v>
      </c>
    </row>
    <row r="449" spans="1:4" ht="15" customHeight="1">
      <c r="A449" s="19" t="str">
        <f>+'[1]Plan1'!A454</f>
        <v>24.19.03</v>
      </c>
      <c r="B449" s="20" t="str">
        <f>+'[1]Plan1'!B454</f>
        <v>GUIA PRE-FABRICADA CONCRETO FCK 15MPA                                          </v>
      </c>
      <c r="C449" s="21" t="str">
        <f>+'[1]Plan1'!C454</f>
        <v>m</v>
      </c>
      <c r="D449" s="22">
        <f>+'[1]Plan1'!D454</f>
        <v>43.78</v>
      </c>
    </row>
    <row r="450" spans="1:4" ht="15" customHeight="1">
      <c r="A450" s="15" t="str">
        <f>+'[1]Plan1'!A455</f>
        <v>24.19.03.01</v>
      </c>
      <c r="B450" s="16" t="str">
        <f>+'[1]Plan1'!B455</f>
        <v>GUIA PRE-FABRICADA CONCRETO FCK 20 MPA                                         </v>
      </c>
      <c r="C450" s="17" t="str">
        <f>+'[1]Plan1'!C455</f>
        <v>m</v>
      </c>
      <c r="D450" s="18">
        <f>+'[1]Plan1'!D455</f>
        <v>44.86</v>
      </c>
    </row>
    <row r="451" spans="1:4" ht="15" customHeight="1">
      <c r="A451" s="19" t="str">
        <f>+'[1]Plan1'!A456</f>
        <v>24.19.04.01</v>
      </c>
      <c r="B451" s="20" t="str">
        <f>+'[1]Plan1'!B456</f>
        <v>SARJETA DE CONCRETO FCK 20 MPA                                                 </v>
      </c>
      <c r="C451" s="21" t="str">
        <f>+'[1]Plan1'!C456</f>
        <v>m3</v>
      </c>
      <c r="D451" s="22">
        <f>+'[1]Plan1'!D456</f>
        <v>568.24</v>
      </c>
    </row>
    <row r="452" spans="1:4" ht="15" customHeight="1">
      <c r="A452" s="15" t="str">
        <f>+'[1]Plan1'!A457</f>
        <v>24.19.05.01</v>
      </c>
      <c r="B452" s="16" t="str">
        <f>+'[1]Plan1'!B457</f>
        <v>GUIA DE CONCRETO FCK 20 MPA                                                    </v>
      </c>
      <c r="C452" s="17" t="str">
        <f>+'[1]Plan1'!C457</f>
        <v>m3</v>
      </c>
      <c r="D452" s="18">
        <f>+'[1]Plan1'!D457</f>
        <v>704.54</v>
      </c>
    </row>
    <row r="453" spans="1:4" ht="15" customHeight="1">
      <c r="A453" s="19" t="str">
        <f>+'[1]Plan1'!A458</f>
        <v>24.19.06</v>
      </c>
      <c r="B453" s="20" t="str">
        <f>+'[1]Plan1'!B458</f>
        <v>TELAR E TAMPAO DE FERRO FUNDIDO                                                </v>
      </c>
      <c r="C453" s="21" t="str">
        <f>+'[1]Plan1'!C458</f>
        <v>un</v>
      </c>
      <c r="D453" s="22">
        <f>+'[1]Plan1'!D458</f>
        <v>421.39</v>
      </c>
    </row>
    <row r="454" spans="1:4" ht="15" customHeight="1">
      <c r="A454" s="15" t="str">
        <f>+'[1]Plan1'!A459</f>
        <v>24.19.07.01</v>
      </c>
      <c r="B454" s="16" t="str">
        <f>+'[1]Plan1'!B459</f>
        <v>GRELHA DE CONCRETO DE 10X44X120CM - FCK 20 MPA                                 </v>
      </c>
      <c r="C454" s="17" t="str">
        <f>+'[1]Plan1'!C459</f>
        <v>un</v>
      </c>
      <c r="D454" s="18">
        <f>+'[1]Plan1'!D459</f>
        <v>153.68</v>
      </c>
    </row>
    <row r="455" spans="1:4" ht="15" customHeight="1">
      <c r="A455" s="19" t="str">
        <f>+'[1]Plan1'!A460</f>
        <v>24.19.08</v>
      </c>
      <c r="B455" s="20" t="str">
        <f>+'[1]Plan1'!B460</f>
        <v>GRELHA FERRO FUNDIDO BOCA LOB GRS-135                                          </v>
      </c>
      <c r="C455" s="21" t="str">
        <f>+'[1]Plan1'!C460</f>
        <v>un</v>
      </c>
      <c r="D455" s="22">
        <f>+'[1]Plan1'!D460</f>
        <v>407.03</v>
      </c>
    </row>
    <row r="456" spans="1:4" ht="15" customHeight="1">
      <c r="A456" s="15" t="str">
        <f>+'[1]Plan1'!A461</f>
        <v>24.20.01</v>
      </c>
      <c r="B456" s="16" t="str">
        <f>+'[1]Plan1'!B461</f>
        <v>TUBO ACO CORR.GALV.MET.NAO DESTRUTIVO                                          </v>
      </c>
      <c r="C456" s="17" t="str">
        <f>+'[1]Plan1'!C461</f>
        <v>kg</v>
      </c>
      <c r="D456" s="18">
        <f>+'[1]Plan1'!D461</f>
        <v>29.76</v>
      </c>
    </row>
    <row r="457" spans="1:4" ht="15" customHeight="1">
      <c r="A457" s="19" t="str">
        <f>+'[1]Plan1'!A462</f>
        <v>24.20.02</v>
      </c>
      <c r="B457" s="20" t="str">
        <f>+'[1]Plan1'!B462</f>
        <v>TUBO ACO CORR.EPOXI MET.NAO DESTRUTIVO                                         </v>
      </c>
      <c r="C457" s="21" t="str">
        <f>+'[1]Plan1'!C462</f>
        <v>kg</v>
      </c>
      <c r="D457" s="22">
        <f>+'[1]Plan1'!D462</f>
        <v>30.64</v>
      </c>
    </row>
    <row r="458" spans="1:4" ht="15" customHeight="1">
      <c r="A458" s="15" t="str">
        <f>+'[1]Plan1'!A463</f>
        <v>24.20.03</v>
      </c>
      <c r="B458" s="16" t="str">
        <f>+'[1]Plan1'!B463</f>
        <v>TUBO ACO CORR.GALV.MET.DESTRUTIVO                                              </v>
      </c>
      <c r="C458" s="17" t="str">
        <f>+'[1]Plan1'!C463</f>
        <v>kg</v>
      </c>
      <c r="D458" s="18">
        <f>+'[1]Plan1'!D463</f>
        <v>17.22</v>
      </c>
    </row>
    <row r="459" spans="1:4" ht="15" customHeight="1">
      <c r="A459" s="19" t="str">
        <f>+'[1]Plan1'!A464</f>
        <v>24.20.04</v>
      </c>
      <c r="B459" s="20" t="str">
        <f>+'[1]Plan1'!B464</f>
        <v>TUBO ACO CORRUGADO EPOXI MET. DESTRUTIVO                                       </v>
      </c>
      <c r="C459" s="21" t="str">
        <f>+'[1]Plan1'!C464</f>
        <v>kg</v>
      </c>
      <c r="D459" s="22">
        <f>+'[1]Plan1'!D464</f>
        <v>18.55</v>
      </c>
    </row>
    <row r="460" spans="1:4" ht="15" customHeight="1">
      <c r="A460" s="15" t="str">
        <f>+'[1]Plan1'!A465</f>
        <v>24.21.01</v>
      </c>
      <c r="B460" s="16" t="str">
        <f>+'[1]Plan1'!B465</f>
        <v>BROCA DE CONCRETO ARMADO D=20,00CM                                             </v>
      </c>
      <c r="C460" s="17" t="str">
        <f>+'[1]Plan1'!C465</f>
        <v>m</v>
      </c>
      <c r="D460" s="18">
        <f>+'[1]Plan1'!D465</f>
        <v>44.23</v>
      </c>
    </row>
    <row r="461" spans="1:4" ht="15" customHeight="1">
      <c r="A461" s="19" t="str">
        <f>+'[1]Plan1'!A466</f>
        <v>24.21.02</v>
      </c>
      <c r="B461" s="20" t="str">
        <f>+'[1]Plan1'!B466</f>
        <v>BROCA DE CONCRETO D=25,00CM                                                    </v>
      </c>
      <c r="C461" s="21" t="str">
        <f>+'[1]Plan1'!C466</f>
        <v>m</v>
      </c>
      <c r="D461" s="22">
        <f>+'[1]Plan1'!D466</f>
        <v>68.4</v>
      </c>
    </row>
    <row r="462" spans="1:4" ht="15" customHeight="1">
      <c r="A462" s="15" t="str">
        <f>+'[1]Plan1'!A467</f>
        <v>24.21.03</v>
      </c>
      <c r="B462" s="16" t="str">
        <f>+'[1]Plan1'!B467</f>
        <v>BROCA DE CONCRETO D=15,00CM                                                    </v>
      </c>
      <c r="C462" s="17" t="str">
        <f>+'[1]Plan1'!C467</f>
        <v>m</v>
      </c>
      <c r="D462" s="18">
        <f>+'[1]Plan1'!D467</f>
        <v>25.27</v>
      </c>
    </row>
    <row r="463" spans="1:4" ht="15" customHeight="1">
      <c r="A463" s="19" t="str">
        <f>+'[1]Plan1'!A468</f>
        <v>24.22.01</v>
      </c>
      <c r="B463" s="20" t="str">
        <f>+'[1]Plan1'!B468</f>
        <v>GEOFORMA TEXTIL TENSORIZADA TIPO COLCHAO - ESPESSURA DE 15 CM                  </v>
      </c>
      <c r="C463" s="21" t="str">
        <f>+'[1]Plan1'!C468</f>
        <v>m2</v>
      </c>
      <c r="D463" s="22">
        <f>+'[1]Plan1'!D468</f>
        <v>173.56</v>
      </c>
    </row>
    <row r="464" spans="1:4" ht="15" customHeight="1">
      <c r="A464" s="15" t="str">
        <f>+'[1]Plan1'!A469</f>
        <v>24.22.02</v>
      </c>
      <c r="B464" s="16" t="str">
        <f>+'[1]Plan1'!B469</f>
        <v>GEOFORMA TEXTIL COM DISPOSITIVO AUTO-DRENANTE "UNIFLUXO"                       </v>
      </c>
      <c r="C464" s="17" t="str">
        <f>+'[1]Plan1'!C469</f>
        <v>m3</v>
      </c>
      <c r="D464" s="18">
        <f>+'[1]Plan1'!D469</f>
        <v>584.96</v>
      </c>
    </row>
    <row r="465" spans="1:4" ht="15" customHeight="1">
      <c r="A465" s="19" t="str">
        <f>+'[1]Plan1'!A470</f>
        <v>24.23.01</v>
      </c>
      <c r="B465" s="20" t="str">
        <f>+'[1]Plan1'!B470</f>
        <v>GEOCOMPOSTO DRENANTE (GEOMANTA+GEOTEXTIL 1 LADO PERM.) TIPO 1L - 12 MM         </v>
      </c>
      <c r="C465" s="21" t="str">
        <f>+'[1]Plan1'!C470</f>
        <v>m2</v>
      </c>
      <c r="D465" s="22">
        <f>+'[1]Plan1'!D470</f>
        <v>18.86</v>
      </c>
    </row>
    <row r="466" spans="1:4" ht="15" customHeight="1">
      <c r="A466" s="15" t="str">
        <f>+'[1]Plan1'!A471</f>
        <v>24.23.02</v>
      </c>
      <c r="B466" s="16" t="str">
        <f>+'[1]Plan1'!B471</f>
        <v>GEOCOMPOSTO DRENANTE (GEOMANTA+GEOTEXTIL 1 LADO PERM.) TIPO 1S - 18 MM         </v>
      </c>
      <c r="C466" s="17" t="str">
        <f>+'[1]Plan1'!C471</f>
        <v>m2</v>
      </c>
      <c r="D466" s="18">
        <f>+'[1]Plan1'!D471</f>
        <v>21.62</v>
      </c>
    </row>
    <row r="467" spans="1:4" ht="15" customHeight="1">
      <c r="A467" s="19" t="str">
        <f>+'[1]Plan1'!A472</f>
        <v>24.23.03</v>
      </c>
      <c r="B467" s="20" t="str">
        <f>+'[1]Plan1'!B472</f>
        <v>GEOCOMPOSTO DRENANTE (GEOMANTA+GEOTEXTIL 2 LADOS PERM.TIPO 2L - 10 MM          </v>
      </c>
      <c r="C467" s="21" t="str">
        <f>+'[1]Plan1'!C472</f>
        <v>m2</v>
      </c>
      <c r="D467" s="22">
        <f>+'[1]Plan1'!D472</f>
        <v>24.4</v>
      </c>
    </row>
    <row r="468" spans="1:4" ht="15" customHeight="1">
      <c r="A468" s="15" t="str">
        <f>+'[1]Plan1'!A473</f>
        <v>24.23.04</v>
      </c>
      <c r="B468" s="16" t="str">
        <f>+'[1]Plan1'!B473</f>
        <v>GEOCOMPOSTO DRENANTE (GEOMANTA+GEOTEXTIL 2 LADOS PERM.)TIPO 2S - 16 MM         </v>
      </c>
      <c r="C468" s="17" t="str">
        <f>+'[1]Plan1'!C473</f>
        <v>m2</v>
      </c>
      <c r="D468" s="18">
        <f>+'[1]Plan1'!D473</f>
        <v>27.15</v>
      </c>
    </row>
    <row r="469" spans="1:4" ht="15" customHeight="1">
      <c r="A469" s="19" t="str">
        <f>+'[1]Plan1'!A474</f>
        <v>24.23.05</v>
      </c>
      <c r="B469" s="20" t="str">
        <f>+'[1]Plan1'!B474</f>
        <v>GEOCOMP. DRENANTE (GEOMANTA+GEOTEXTIL 1 LADO PER./1 LADOIMP.) TIPO 2L FP-10MM  </v>
      </c>
      <c r="C469" s="21" t="str">
        <f>+'[1]Plan1'!C474</f>
        <v>m2</v>
      </c>
      <c r="D469" s="22">
        <f>+'[1]Plan1'!D474</f>
        <v>31.28</v>
      </c>
    </row>
    <row r="470" spans="1:4" ht="15" customHeight="1">
      <c r="A470" s="15" t="str">
        <f>+'[1]Plan1'!A475</f>
        <v>24.23.06</v>
      </c>
      <c r="B470" s="16" t="str">
        <f>+'[1]Plan1'!B475</f>
        <v>GEOCOMP. TRINCHEIRA DRENANTE (GEOMANTA+GEOTEXTIL 2 LADOS PERM.) H=90CM / 10MM  </v>
      </c>
      <c r="C470" s="17" t="str">
        <f>+'[1]Plan1'!C475</f>
        <v>m</v>
      </c>
      <c r="D470" s="18">
        <f>+'[1]Plan1'!D475</f>
        <v>34.78</v>
      </c>
    </row>
    <row r="471" spans="1:4" ht="15" customHeight="1">
      <c r="A471" s="19" t="str">
        <f>+'[1]Plan1'!A476</f>
        <v>24.23.07</v>
      </c>
      <c r="B471" s="20" t="str">
        <f>+'[1]Plan1'!B476</f>
        <v>GEOCOMP. TRINCHEIRA DRENANTE (GEOMANTA+GEOTEXTIL 2 LADOSPERM.) H=60CM / 10MM   </v>
      </c>
      <c r="C471" s="21" t="str">
        <f>+'[1]Plan1'!C476</f>
        <v>m</v>
      </c>
      <c r="D471" s="22">
        <f>+'[1]Plan1'!D476</f>
        <v>19.92</v>
      </c>
    </row>
    <row r="472" spans="1:4" ht="15" customHeight="1">
      <c r="A472" s="15" t="str">
        <f>+'[1]Plan1'!A477</f>
        <v>24.23.08</v>
      </c>
      <c r="B472" s="16" t="str">
        <f>+'[1]Plan1'!B477</f>
        <v>GEOCOMP. TRINCHEIRA DRENANTE (GEOMANTA+GEOTEXTIL 2 LADOS PERM.) H=30CM / 10MM  </v>
      </c>
      <c r="C472" s="17" t="str">
        <f>+'[1]Plan1'!C477</f>
        <v>m</v>
      </c>
      <c r="D472" s="18">
        <f>+'[1]Plan1'!D477</f>
        <v>22.85</v>
      </c>
    </row>
    <row r="473" spans="1:4" ht="15" customHeight="1">
      <c r="A473" s="19" t="str">
        <f>+'[1]Plan1'!A478</f>
        <v>24.23.09</v>
      </c>
      <c r="B473" s="20" t="str">
        <f>+'[1]Plan1'!B478</f>
        <v>GEOCOMPOSTO DRENANTE VERTICAL (GEOMANTA + GEOTEXTIL 2 LADOSPERM.)              </v>
      </c>
      <c r="C473" s="21" t="str">
        <f>+'[1]Plan1'!C478</f>
        <v>m</v>
      </c>
      <c r="D473" s="22">
        <f>+'[1]Plan1'!D478</f>
        <v>25.76</v>
      </c>
    </row>
    <row r="474" spans="1:4" ht="15" customHeight="1">
      <c r="A474" s="15" t="str">
        <f>+'[1]Plan1'!A479</f>
        <v>25.01.01</v>
      </c>
      <c r="B474" s="16" t="str">
        <f>+'[1]Plan1'!B479</f>
        <v>ATERRO DE ACESSO                                                               </v>
      </c>
      <c r="C474" s="17" t="str">
        <f>+'[1]Plan1'!C479</f>
        <v>m3</v>
      </c>
      <c r="D474" s="18">
        <f>+'[1]Plan1'!D479</f>
        <v>7.96</v>
      </c>
    </row>
    <row r="475" spans="1:4" ht="15" customHeight="1">
      <c r="A475" s="19" t="str">
        <f>+'[1]Plan1'!A480</f>
        <v>25.01.02</v>
      </c>
      <c r="B475" s="20" t="str">
        <f>+'[1]Plan1'!B480</f>
        <v>ATERRO SOLO COM 3% DE CIMENTO EM USINA                                         </v>
      </c>
      <c r="C475" s="21" t="str">
        <f>+'[1]Plan1'!C480</f>
        <v>m3</v>
      </c>
      <c r="D475" s="22">
        <f>+'[1]Plan1'!D480</f>
        <v>47.51</v>
      </c>
    </row>
    <row r="476" spans="1:4" ht="15" customHeight="1">
      <c r="A476" s="15" t="str">
        <f>+'[1]Plan1'!A481</f>
        <v>25.01.03</v>
      </c>
      <c r="B476" s="16" t="str">
        <f>+'[1]Plan1'!B481</f>
        <v>ATERRO SOLO COM 3% DE CIMENTO C/PULVE.                                         </v>
      </c>
      <c r="C476" s="17" t="str">
        <f>+'[1]Plan1'!C481</f>
        <v>m3</v>
      </c>
      <c r="D476" s="18">
        <f>+'[1]Plan1'!D481</f>
        <v>44.53</v>
      </c>
    </row>
    <row r="477" spans="1:4" ht="15" customHeight="1">
      <c r="A477" s="19" t="str">
        <f>+'[1]Plan1'!A482</f>
        <v>25.01.03.05</v>
      </c>
      <c r="B477" s="20" t="str">
        <f>+'[1]Plan1'!B482</f>
        <v>ATERRO SOLO COM 6% DE CIMENTO C/PULVE.                                         </v>
      </c>
      <c r="C477" s="21" t="str">
        <f>+'[1]Plan1'!C482</f>
        <v>m3</v>
      </c>
      <c r="D477" s="22">
        <f>+'[1]Plan1'!D482</f>
        <v>82.27</v>
      </c>
    </row>
    <row r="478" spans="1:4" ht="15" customHeight="1">
      <c r="A478" s="15" t="str">
        <f>+'[1]Plan1'!A483</f>
        <v>25.02.01</v>
      </c>
      <c r="B478" s="16" t="str">
        <f>+'[1]Plan1'!B483</f>
        <v>ESCAVACAO MANUAL PARA OBRAS S/EXPLOSIVO                                        </v>
      </c>
      <c r="C478" s="17" t="str">
        <f>+'[1]Plan1'!C483</f>
        <v>m3</v>
      </c>
      <c r="D478" s="18">
        <f>+'[1]Plan1'!D483</f>
        <v>46.28</v>
      </c>
    </row>
    <row r="479" spans="1:4" ht="15" customHeight="1">
      <c r="A479" s="19" t="str">
        <f>+'[1]Plan1'!A484</f>
        <v>25.02.02</v>
      </c>
      <c r="B479" s="20" t="str">
        <f>+'[1]Plan1'!B484</f>
        <v>ESCAVACAO MECANICA P/ OBRAS S/EXPLOSIVO                                        </v>
      </c>
      <c r="C479" s="21" t="str">
        <f>+'[1]Plan1'!C484</f>
        <v>m3</v>
      </c>
      <c r="D479" s="22">
        <f>+'[1]Plan1'!D484</f>
        <v>10.55</v>
      </c>
    </row>
    <row r="480" spans="1:4" ht="15" customHeight="1">
      <c r="A480" s="15" t="str">
        <f>+'[1]Plan1'!A485</f>
        <v>25.02.03</v>
      </c>
      <c r="B480" s="16" t="str">
        <f>+'[1]Plan1'!B485</f>
        <v>ESCAVACAO MECANICA P/ OBRAS C/EXPLOSIVO                                        </v>
      </c>
      <c r="C480" s="17" t="str">
        <f>+'[1]Plan1'!C485</f>
        <v>m3</v>
      </c>
      <c r="D480" s="18">
        <f>+'[1]Plan1'!D485</f>
        <v>41.46</v>
      </c>
    </row>
    <row r="481" spans="1:4" ht="15" customHeight="1">
      <c r="A481" s="19" t="str">
        <f>+'[1]Plan1'!A486</f>
        <v>25.02.04</v>
      </c>
      <c r="B481" s="20" t="str">
        <f>+'[1]Plan1'!B486</f>
        <v>CORTA-RIO ESCAVACAO SEM EXPLOSIVO                                              </v>
      </c>
      <c r="C481" s="21" t="str">
        <f>+'[1]Plan1'!C486</f>
        <v>m3</v>
      </c>
      <c r="D481" s="22">
        <f>+'[1]Plan1'!D486</f>
        <v>10.55</v>
      </c>
    </row>
    <row r="482" spans="1:4" ht="15" customHeight="1">
      <c r="A482" s="15" t="str">
        <f>+'[1]Plan1'!A487</f>
        <v>25.02.05</v>
      </c>
      <c r="B482" s="16" t="str">
        <f>+'[1]Plan1'!B487</f>
        <v>CORTA-RIO ESCAVACAO COM EXPLOSIVO                                              </v>
      </c>
      <c r="C482" s="17" t="str">
        <f>+'[1]Plan1'!C487</f>
        <v>m3</v>
      </c>
      <c r="D482" s="18">
        <f>+'[1]Plan1'!D487</f>
        <v>41.46</v>
      </c>
    </row>
    <row r="483" spans="1:4" ht="15" customHeight="1">
      <c r="A483" s="19" t="str">
        <f>+'[1]Plan1'!A488</f>
        <v>25.02.06</v>
      </c>
      <c r="B483" s="20" t="str">
        <f>+'[1]Plan1'!B488</f>
        <v>ESCAV.FUND.BUEIRO OU DRENO S/EXPL.ATE 2M                                       </v>
      </c>
      <c r="C483" s="21" t="str">
        <f>+'[1]Plan1'!C488</f>
        <v>m3</v>
      </c>
      <c r="D483" s="22">
        <f>+'[1]Plan1'!D488</f>
        <v>56.94</v>
      </c>
    </row>
    <row r="484" spans="1:4" ht="15" customHeight="1">
      <c r="A484" s="15" t="str">
        <f>+'[1]Plan1'!A489</f>
        <v>25.02.07</v>
      </c>
      <c r="B484" s="16" t="str">
        <f>+'[1]Plan1'!B489</f>
        <v>ACRESC.P/ESCAV.1,5M PROFUNDIDADE,ALEM 2M                                       </v>
      </c>
      <c r="C484" s="17" t="str">
        <f>+'[1]Plan1'!C489</f>
        <v>m3</v>
      </c>
      <c r="D484" s="18">
        <f>+'[1]Plan1'!D489</f>
        <v>11.78</v>
      </c>
    </row>
    <row r="485" spans="1:4" ht="15" customHeight="1">
      <c r="A485" s="19" t="str">
        <f>+'[1]Plan1'!A490</f>
        <v>25.02.08</v>
      </c>
      <c r="B485" s="20" t="str">
        <f>+'[1]Plan1'!B490</f>
        <v>ESCAV.FUND.BUEIRO OU DRENO C/EXPL.ATE 2M                                       </v>
      </c>
      <c r="C485" s="21" t="str">
        <f>+'[1]Plan1'!C490</f>
        <v>m3</v>
      </c>
      <c r="D485" s="22">
        <f>+'[1]Plan1'!D490</f>
        <v>183.21</v>
      </c>
    </row>
    <row r="486" spans="1:4" ht="15" customHeight="1">
      <c r="A486" s="15" t="str">
        <f>+'[1]Plan1'!A491</f>
        <v>25.02.09</v>
      </c>
      <c r="B486" s="16" t="str">
        <f>+'[1]Plan1'!B491</f>
        <v>ACRESC.ESC.ENS.EXPL.C/1,5M PROF.ALEM 2M                                        </v>
      </c>
      <c r="C486" s="17" t="str">
        <f>+'[1]Plan1'!C491</f>
        <v>m3</v>
      </c>
      <c r="D486" s="18">
        <f>+'[1]Plan1'!D491</f>
        <v>17.21</v>
      </c>
    </row>
    <row r="487" spans="1:4" ht="15" customHeight="1">
      <c r="A487" s="19" t="str">
        <f>+'[1]Plan1'!A492</f>
        <v>25.02.10</v>
      </c>
      <c r="B487" s="20" t="str">
        <f>+'[1]Plan1'!B492</f>
        <v>ESCAV.FUND.DENTRO ENSEC. SEM EXPL.ATE 3M                                       </v>
      </c>
      <c r="C487" s="21" t="str">
        <f>+'[1]Plan1'!C492</f>
        <v>m3</v>
      </c>
      <c r="D487" s="22">
        <f>+'[1]Plan1'!D492</f>
        <v>48.78</v>
      </c>
    </row>
    <row r="488" spans="1:4" ht="15" customHeight="1">
      <c r="A488" s="15" t="str">
        <f>+'[1]Plan1'!A493</f>
        <v>25.02.11</v>
      </c>
      <c r="B488" s="16" t="str">
        <f>+'[1]Plan1'!B493</f>
        <v>ACR.P/ESCAV.ENSEC.P/CADA1,0M PROF.ALEM3M                                       </v>
      </c>
      <c r="C488" s="17" t="str">
        <f>+'[1]Plan1'!C493</f>
        <v>m3</v>
      </c>
      <c r="D488" s="18">
        <f>+'[1]Plan1'!D493</f>
        <v>9.73</v>
      </c>
    </row>
    <row r="489" spans="1:4" ht="15" customHeight="1">
      <c r="A489" s="19" t="str">
        <f>+'[1]Plan1'!A494</f>
        <v>25.02.12</v>
      </c>
      <c r="B489" s="20" t="str">
        <f>+'[1]Plan1'!B494</f>
        <v>ESCAV.FUND.DENTRO ENSEC.C/EXPL.ATE  3M                                         </v>
      </c>
      <c r="C489" s="21" t="str">
        <f>+'[1]Plan1'!C494</f>
        <v>m3</v>
      </c>
      <c r="D489" s="22">
        <f>+'[1]Plan1'!D494</f>
        <v>152.86</v>
      </c>
    </row>
    <row r="490" spans="1:4" ht="15" customHeight="1">
      <c r="A490" s="15" t="str">
        <f>+'[1]Plan1'!A495</f>
        <v>25.02.13</v>
      </c>
      <c r="B490" s="16" t="str">
        <f>+'[1]Plan1'!B495</f>
        <v>ACRESC.P/ESC.ENSEC.C/EXPL.C/1,5M ALEM 3M                                       </v>
      </c>
      <c r="C490" s="17" t="str">
        <f>+'[1]Plan1'!C495</f>
        <v>m3</v>
      </c>
      <c r="D490" s="18">
        <f>+'[1]Plan1'!D495</f>
        <v>17.21</v>
      </c>
    </row>
    <row r="491" spans="1:4" ht="15" customHeight="1">
      <c r="A491" s="19" t="str">
        <f>+'[1]Plan1'!A496</f>
        <v>25.03.01</v>
      </c>
      <c r="B491" s="20" t="str">
        <f>+'[1]Plan1'!B496</f>
        <v>PAREDE ENSECADEIRA COM PRANCHA-ESP.0,05M                                       </v>
      </c>
      <c r="C491" s="21" t="str">
        <f>+'[1]Plan1'!C496</f>
        <v>m2</v>
      </c>
      <c r="D491" s="22">
        <f>+'[1]Plan1'!D496</f>
        <v>188.73</v>
      </c>
    </row>
    <row r="492" spans="1:4" ht="15" customHeight="1">
      <c r="A492" s="15" t="str">
        <f>+'[1]Plan1'!A497</f>
        <v>25.03.02</v>
      </c>
      <c r="B492" s="16" t="str">
        <f>+'[1]Plan1'!B497</f>
        <v>PAREDE ENSECADEIRA C/PRANCHA-ESP.0,075M                                        </v>
      </c>
      <c r="C492" s="17" t="str">
        <f>+'[1]Plan1'!C497</f>
        <v>m2</v>
      </c>
      <c r="D492" s="18">
        <f>+'[1]Plan1'!D497</f>
        <v>264.44</v>
      </c>
    </row>
    <row r="493" spans="1:4" ht="15" customHeight="1">
      <c r="A493" s="19" t="str">
        <f>+'[1]Plan1'!A498</f>
        <v>25.03.03</v>
      </c>
      <c r="B493" s="20" t="str">
        <f>+'[1]Plan1'!B498</f>
        <v>PAREDE ENSECADEIRA COM PERFIL METALICO                                         </v>
      </c>
      <c r="C493" s="21" t="str">
        <f>+'[1]Plan1'!C498</f>
        <v>m2</v>
      </c>
      <c r="D493" s="22">
        <f>+'[1]Plan1'!D498</f>
        <v>368.93</v>
      </c>
    </row>
    <row r="494" spans="1:4" ht="15" customHeight="1">
      <c r="A494" s="15" t="str">
        <f>+'[1]Plan1'!A499</f>
        <v>25.03.04</v>
      </c>
      <c r="B494" s="16" t="str">
        <f>+'[1]Plan1'!B499</f>
        <v>ARGILA ENCH.ENSECADEIRA,INCL.APILOAMENTO                                       </v>
      </c>
      <c r="C494" s="17" t="str">
        <f>+'[1]Plan1'!C499</f>
        <v>m3</v>
      </c>
      <c r="D494" s="18">
        <f>+'[1]Plan1'!D499</f>
        <v>46.39</v>
      </c>
    </row>
    <row r="495" spans="1:4" ht="15" customHeight="1">
      <c r="A495" s="19" t="str">
        <f>+'[1]Plan1'!A500</f>
        <v>25.03.04.01</v>
      </c>
      <c r="B495" s="20" t="str">
        <f>+'[1]Plan1'!B500</f>
        <v>ENSECADEIRA COM SACOS DE AREIA                                                 </v>
      </c>
      <c r="C495" s="21" t="str">
        <f>+'[1]Plan1'!C500</f>
        <v>m3</v>
      </c>
      <c r="D495" s="22">
        <f>+'[1]Plan1'!D500</f>
        <v>340.17</v>
      </c>
    </row>
    <row r="496" spans="1:4" ht="15" customHeight="1">
      <c r="A496" s="15" t="str">
        <f>+'[1]Plan1'!A501</f>
        <v>25.03.04.03</v>
      </c>
      <c r="B496" s="16" t="str">
        <f>+'[1]Plan1'!B501</f>
        <v>SOLO CIMENTO ENSACADO, COM TEOR DE CIMENTO A 4%                                </v>
      </c>
      <c r="C496" s="17" t="str">
        <f>+'[1]Plan1'!C501</f>
        <v>m3</v>
      </c>
      <c r="D496" s="18">
        <f>+'[1]Plan1'!D501</f>
        <v>168.87</v>
      </c>
    </row>
    <row r="497" spans="1:4" ht="15" customHeight="1">
      <c r="A497" s="19" t="str">
        <f>+'[1]Plan1'!A502</f>
        <v>25.03.04.04</v>
      </c>
      <c r="B497" s="20" t="str">
        <f>+'[1]Plan1'!B502</f>
        <v>SOLO CIMENTO ENSACADO, COM TEOR DE CIMENTO A 6%                                </v>
      </c>
      <c r="C497" s="21" t="str">
        <f>+'[1]Plan1'!C502</f>
        <v>m3</v>
      </c>
      <c r="D497" s="22">
        <f>+'[1]Plan1'!D502</f>
        <v>187.34</v>
      </c>
    </row>
    <row r="498" spans="1:4" ht="15" customHeight="1">
      <c r="A498" s="15" t="str">
        <f>+'[1]Plan1'!A503</f>
        <v>25.03.05</v>
      </c>
      <c r="B498" s="16" t="str">
        <f>+'[1]Plan1'!B503</f>
        <v>ESGOTAMENTO CONTINUO AGUA                                                      </v>
      </c>
      <c r="C498" s="17" t="str">
        <f>+'[1]Plan1'!C503</f>
        <v>m3</v>
      </c>
      <c r="D498" s="18">
        <f>+'[1]Plan1'!D503</f>
        <v>1.9</v>
      </c>
    </row>
    <row r="499" spans="1:4" ht="15" customHeight="1">
      <c r="A499" s="19" t="str">
        <f>+'[1]Plan1'!A504</f>
        <v>25.03.06</v>
      </c>
      <c r="B499" s="20" t="str">
        <f>+'[1]Plan1'!B504</f>
        <v>ESCORAMENTO DE VALAS/CAVAS P/FUND.CONT.                                        </v>
      </c>
      <c r="C499" s="21" t="str">
        <f>+'[1]Plan1'!C504</f>
        <v>m2</v>
      </c>
      <c r="D499" s="22">
        <f>+'[1]Plan1'!D504</f>
        <v>89.7</v>
      </c>
    </row>
    <row r="500" spans="1:4" ht="15" customHeight="1">
      <c r="A500" s="15" t="str">
        <f>+'[1]Plan1'!A505</f>
        <v>25.03.07</v>
      </c>
      <c r="B500" s="16" t="str">
        <f>+'[1]Plan1'!B505</f>
        <v>ESCORAMENTO DE VALAS/CAVAS P/FUND.DESC.                                        </v>
      </c>
      <c r="C500" s="17" t="str">
        <f>+'[1]Plan1'!C505</f>
        <v>m2</v>
      </c>
      <c r="D500" s="18">
        <f>+'[1]Plan1'!D505</f>
        <v>60.02</v>
      </c>
    </row>
    <row r="501" spans="1:4" ht="15" customHeight="1">
      <c r="A501" s="19" t="str">
        <f>+'[1]Plan1'!A506</f>
        <v>25.03.08</v>
      </c>
      <c r="B501" s="20" t="str">
        <f>+'[1]Plan1'!B506</f>
        <v>ESCORAMENTO PARA FORMAS                                                        </v>
      </c>
      <c r="C501" s="21" t="str">
        <f>+'[1]Plan1'!C506</f>
        <v>m2</v>
      </c>
      <c r="D501" s="22">
        <f>+'[1]Plan1'!D506</f>
        <v>33.96</v>
      </c>
    </row>
    <row r="502" spans="1:4" ht="15" customHeight="1">
      <c r="A502" s="15" t="str">
        <f>+'[1]Plan1'!A507</f>
        <v>25.04.01</v>
      </c>
      <c r="B502" s="16" t="str">
        <f>+'[1]Plan1'!B507</f>
        <v>ESTACA CONCRETO PRE-MOLDADO - 20/25T                                           </v>
      </c>
      <c r="C502" s="17" t="str">
        <f>+'[1]Plan1'!C507</f>
        <v>m</v>
      </c>
      <c r="D502" s="18">
        <f>+'[1]Plan1'!D507</f>
        <v>83.53</v>
      </c>
    </row>
    <row r="503" spans="1:4" ht="15" customHeight="1">
      <c r="A503" s="19" t="str">
        <f>+'[1]Plan1'!A508</f>
        <v>25.04.02</v>
      </c>
      <c r="B503" s="20" t="str">
        <f>+'[1]Plan1'!B508</f>
        <v>ESTACA CONCRETO PRE-MOLDADO - 30/35T                                           </v>
      </c>
      <c r="C503" s="21" t="str">
        <f>+'[1]Plan1'!C508</f>
        <v>m</v>
      </c>
      <c r="D503" s="22">
        <f>+'[1]Plan1'!D508</f>
        <v>87.95</v>
      </c>
    </row>
    <row r="504" spans="1:4" ht="15" customHeight="1">
      <c r="A504" s="15" t="str">
        <f>+'[1]Plan1'!A509</f>
        <v>25.04.03</v>
      </c>
      <c r="B504" s="16" t="str">
        <f>+'[1]Plan1'!B509</f>
        <v>ESTACA CONCRETO PRE-MOLDADO - 40/45T                                           </v>
      </c>
      <c r="C504" s="17" t="str">
        <f>+'[1]Plan1'!C509</f>
        <v>m</v>
      </c>
      <c r="D504" s="18">
        <f>+'[1]Plan1'!D509</f>
        <v>104.79</v>
      </c>
    </row>
    <row r="505" spans="1:4" ht="15" customHeight="1">
      <c r="A505" s="19" t="str">
        <f>+'[1]Plan1'!A510</f>
        <v>25.04.04</v>
      </c>
      <c r="B505" s="20" t="str">
        <f>+'[1]Plan1'!B510</f>
        <v>ESTACA CONCRETO PRE-MOLDADO - 50/60T                                           </v>
      </c>
      <c r="C505" s="21" t="str">
        <f>+'[1]Plan1'!C510</f>
        <v>m</v>
      </c>
      <c r="D505" s="22">
        <f>+'[1]Plan1'!D510</f>
        <v>122.88</v>
      </c>
    </row>
    <row r="506" spans="1:4" ht="15" customHeight="1">
      <c r="A506" s="15" t="str">
        <f>+'[1]Plan1'!A511</f>
        <v>25.04.05</v>
      </c>
      <c r="B506" s="16" t="str">
        <f>+'[1]Plan1'!B511</f>
        <v>ESTACA CONCRETO PRE-MOLDADO - 70/80T                                           </v>
      </c>
      <c r="C506" s="17" t="str">
        <f>+'[1]Plan1'!C511</f>
        <v>m</v>
      </c>
      <c r="D506" s="18">
        <f>+'[1]Plan1'!D511</f>
        <v>173.9</v>
      </c>
    </row>
    <row r="507" spans="1:4" ht="15" customHeight="1">
      <c r="A507" s="19" t="str">
        <f>+'[1]Plan1'!A512</f>
        <v>25.04.06</v>
      </c>
      <c r="B507" s="20" t="str">
        <f>+'[1]Plan1'!B512</f>
        <v>ESTACA METALICA, FORNEC. E CRAVACAO                                            </v>
      </c>
      <c r="C507" s="21" t="str">
        <f>+'[1]Plan1'!C512</f>
        <v>kg</v>
      </c>
      <c r="D507" s="22">
        <f>+'[1]Plan1'!D512</f>
        <v>8.62</v>
      </c>
    </row>
    <row r="508" spans="1:4" ht="15" customHeight="1">
      <c r="A508" s="15" t="str">
        <f>+'[1]Plan1'!A513</f>
        <v>25.04.07</v>
      </c>
      <c r="B508" s="16" t="str">
        <f>+'[1]Plan1'!B513</f>
        <v>ESTACA DE MADEIRA D=20CM - 8 TON                                               </v>
      </c>
      <c r="C508" s="17" t="str">
        <f>+'[1]Plan1'!C513</f>
        <v>m</v>
      </c>
      <c r="D508" s="18">
        <f>+'[1]Plan1'!D513</f>
        <v>72.61</v>
      </c>
    </row>
    <row r="509" spans="1:4" ht="15" customHeight="1">
      <c r="A509" s="19" t="str">
        <f>+'[1]Plan1'!A514</f>
        <v>25.04.08</v>
      </c>
      <c r="B509" s="20" t="str">
        <f>+'[1]Plan1'!B514</f>
        <v>ESTACA DE MADEIRA D=25CM - 15TON                                               </v>
      </c>
      <c r="C509" s="21" t="str">
        <f>+'[1]Plan1'!C514</f>
        <v>m</v>
      </c>
      <c r="D509" s="22">
        <f>+'[1]Plan1'!D514</f>
        <v>77.85</v>
      </c>
    </row>
    <row r="510" spans="1:4" ht="15" customHeight="1">
      <c r="A510" s="15" t="str">
        <f>+'[1]Plan1'!A515</f>
        <v>25.04.09</v>
      </c>
      <c r="B510" s="16" t="str">
        <f>+'[1]Plan1'!B515</f>
        <v>ESTACA RAIZ EM SOLO D=15CM                                                     </v>
      </c>
      <c r="C510" s="17" t="str">
        <f>+'[1]Plan1'!C515</f>
        <v>m</v>
      </c>
      <c r="D510" s="18">
        <f>+'[1]Plan1'!D515</f>
        <v>246.32</v>
      </c>
    </row>
    <row r="511" spans="1:4" ht="15" customHeight="1">
      <c r="A511" s="19" t="str">
        <f>+'[1]Plan1'!A516</f>
        <v>25.04.10</v>
      </c>
      <c r="B511" s="20" t="str">
        <f>+'[1]Plan1'!B516</f>
        <v>ESTACA RAIZ EM SOLO D=16CM                                                     </v>
      </c>
      <c r="C511" s="21" t="str">
        <f>+'[1]Plan1'!C516</f>
        <v>m</v>
      </c>
      <c r="D511" s="22">
        <f>+'[1]Plan1'!D516</f>
        <v>261.07</v>
      </c>
    </row>
    <row r="512" spans="1:4" ht="15" customHeight="1">
      <c r="A512" s="15" t="str">
        <f>+'[1]Plan1'!A517</f>
        <v>25.04.11</v>
      </c>
      <c r="B512" s="16" t="str">
        <f>+'[1]Plan1'!B517</f>
        <v>ESTACA RAIZ EM SOLO D=20CM                                                     </v>
      </c>
      <c r="C512" s="17" t="str">
        <f>+'[1]Plan1'!C517</f>
        <v>m</v>
      </c>
      <c r="D512" s="18">
        <f>+'[1]Plan1'!D517</f>
        <v>310.28</v>
      </c>
    </row>
    <row r="513" spans="1:4" ht="15" customHeight="1">
      <c r="A513" s="19" t="str">
        <f>+'[1]Plan1'!A518</f>
        <v>25.04.12</v>
      </c>
      <c r="B513" s="20" t="str">
        <f>+'[1]Plan1'!B518</f>
        <v>ESTACA RAIZ EM SOLO D=25CM                                                     </v>
      </c>
      <c r="C513" s="21" t="str">
        <f>+'[1]Plan1'!C518</f>
        <v>m</v>
      </c>
      <c r="D513" s="22">
        <f>+'[1]Plan1'!D518</f>
        <v>372.7</v>
      </c>
    </row>
    <row r="514" spans="1:4" ht="15" customHeight="1">
      <c r="A514" s="15" t="str">
        <f>+'[1]Plan1'!A519</f>
        <v>25.04.13</v>
      </c>
      <c r="B514" s="16" t="str">
        <f>+'[1]Plan1'!B519</f>
        <v>ESTACA RAIZ EM SOLO D=31CM                                                     </v>
      </c>
      <c r="C514" s="17" t="str">
        <f>+'[1]Plan1'!C519</f>
        <v>m</v>
      </c>
      <c r="D514" s="18">
        <f>+'[1]Plan1'!D519</f>
        <v>471.59</v>
      </c>
    </row>
    <row r="515" spans="1:4" ht="15" customHeight="1">
      <c r="A515" s="19" t="str">
        <f>+'[1]Plan1'!A520</f>
        <v>25.04.14</v>
      </c>
      <c r="B515" s="20" t="str">
        <f>+'[1]Plan1'!B520</f>
        <v>ESTACA RAIZ EM SOLO D=40CM                                                     </v>
      </c>
      <c r="C515" s="21" t="str">
        <f>+'[1]Plan1'!C520</f>
        <v>m</v>
      </c>
      <c r="D515" s="22">
        <f>+'[1]Plan1'!D520</f>
        <v>644.19</v>
      </c>
    </row>
    <row r="516" spans="1:4" ht="15" customHeight="1">
      <c r="A516" s="15" t="str">
        <f>+'[1]Plan1'!A521</f>
        <v>25.04.15</v>
      </c>
      <c r="B516" s="16" t="str">
        <f>+'[1]Plan1'!B521</f>
        <v>ESTACA RAIZ EM ROCHA ALTERADA D=15CM                                           </v>
      </c>
      <c r="C516" s="17" t="str">
        <f>+'[1]Plan1'!C521</f>
        <v>m</v>
      </c>
      <c r="D516" s="18">
        <f>+'[1]Plan1'!D521</f>
        <v>585.74</v>
      </c>
    </row>
    <row r="517" spans="1:4" ht="15" customHeight="1">
      <c r="A517" s="19" t="str">
        <f>+'[1]Plan1'!A522</f>
        <v>25.04.16</v>
      </c>
      <c r="B517" s="20" t="str">
        <f>+'[1]Plan1'!B522</f>
        <v>ESTACA RAIZ EM ROCHA ALTERADA D=16CM                                           </v>
      </c>
      <c r="C517" s="21" t="str">
        <f>+'[1]Plan1'!C522</f>
        <v>m</v>
      </c>
      <c r="D517" s="22">
        <f>+'[1]Plan1'!D522</f>
        <v>600.39</v>
      </c>
    </row>
    <row r="518" spans="1:4" ht="15" customHeight="1">
      <c r="A518" s="15" t="str">
        <f>+'[1]Plan1'!A523</f>
        <v>25.04.17</v>
      </c>
      <c r="B518" s="16" t="str">
        <f>+'[1]Plan1'!B523</f>
        <v>ESTACA RAIZ EM ROCHA ALTERADA D=20CM                                           </v>
      </c>
      <c r="C518" s="17" t="str">
        <f>+'[1]Plan1'!C523</f>
        <v>m</v>
      </c>
      <c r="D518" s="18">
        <f>+'[1]Plan1'!D523</f>
        <v>725.72</v>
      </c>
    </row>
    <row r="519" spans="1:4" ht="15" customHeight="1">
      <c r="A519" s="19" t="str">
        <f>+'[1]Plan1'!A524</f>
        <v>25.04.18</v>
      </c>
      <c r="B519" s="20" t="str">
        <f>+'[1]Plan1'!B524</f>
        <v>ESTACA RAIZ EM ROCHA ALTERADA D=25CM                                           </v>
      </c>
      <c r="C519" s="21" t="str">
        <f>+'[1]Plan1'!C524</f>
        <v>m</v>
      </c>
      <c r="D519" s="22">
        <f>+'[1]Plan1'!D524</f>
        <v>843.04</v>
      </c>
    </row>
    <row r="520" spans="1:4" ht="15" customHeight="1">
      <c r="A520" s="15" t="str">
        <f>+'[1]Plan1'!A525</f>
        <v>25.04.19</v>
      </c>
      <c r="B520" s="16" t="str">
        <f>+'[1]Plan1'!B525</f>
        <v>ESTACA RAIZ EM ROCHA ALTERADA D=31CM                                           </v>
      </c>
      <c r="C520" s="17" t="str">
        <f>+'[1]Plan1'!C525</f>
        <v>m</v>
      </c>
      <c r="D520" s="18">
        <f>+'[1]Plan1'!D525</f>
        <v>1066.02</v>
      </c>
    </row>
    <row r="521" spans="1:4" ht="15" customHeight="1">
      <c r="A521" s="19" t="str">
        <f>+'[1]Plan1'!A526</f>
        <v>25.04.20</v>
      </c>
      <c r="B521" s="20" t="str">
        <f>+'[1]Plan1'!B526</f>
        <v>ESTACA RAIZ EM ROCHA ALTERADA D=40CM                                           </v>
      </c>
      <c r="C521" s="21" t="str">
        <f>+'[1]Plan1'!C526</f>
        <v>m</v>
      </c>
      <c r="D521" s="22">
        <f>+'[1]Plan1'!D526</f>
        <v>1350.16</v>
      </c>
    </row>
    <row r="522" spans="1:4" ht="15" customHeight="1">
      <c r="A522" s="15" t="str">
        <f>+'[1]Plan1'!A527</f>
        <v>25.04.21</v>
      </c>
      <c r="B522" s="16" t="str">
        <f>+'[1]Plan1'!B527</f>
        <v>TAXA DE INSTALACAO EQUIPAM.ESTACA RAIZ                                         </v>
      </c>
      <c r="C522" s="17" t="str">
        <f>+'[1]Plan1'!C527</f>
        <v>un</v>
      </c>
      <c r="D522" s="18">
        <f>+'[1]Plan1'!D527</f>
        <v>16966</v>
      </c>
    </row>
    <row r="523" spans="1:4" ht="15" customHeight="1">
      <c r="A523" s="19" t="str">
        <f>+'[1]Plan1'!A528</f>
        <v>25.04.23.01</v>
      </c>
      <c r="B523" s="20" t="str">
        <f>+'[1]Plan1'!B528</f>
        <v>ESTACA TIPO STRAUSS D=32CM                                                     </v>
      </c>
      <c r="C523" s="21" t="str">
        <f>+'[1]Plan1'!C528</f>
        <v>m</v>
      </c>
      <c r="D523" s="22">
        <f>+'[1]Plan1'!D528</f>
        <v>77.75</v>
      </c>
    </row>
    <row r="524" spans="1:4" ht="15" customHeight="1">
      <c r="A524" s="15" t="str">
        <f>+'[1]Plan1'!A529</f>
        <v>25.04.28</v>
      </c>
      <c r="B524" s="16" t="str">
        <f>+'[1]Plan1'!B529</f>
        <v>TAXA MOBIL. DE EQUIPAMENTO BATE-ESTACA                                         </v>
      </c>
      <c r="C524" s="17" t="str">
        <f>+'[1]Plan1'!C529</f>
        <v>un</v>
      </c>
      <c r="D524" s="18">
        <f>+'[1]Plan1'!D529</f>
        <v>5376.52</v>
      </c>
    </row>
    <row r="525" spans="1:4" ht="15" customHeight="1">
      <c r="A525" s="19" t="str">
        <f>+'[1]Plan1'!A530</f>
        <v>25.05.01</v>
      </c>
      <c r="B525" s="20" t="str">
        <f>+'[1]Plan1'!B530</f>
        <v>ANDAIME DE MADEIRA                                                             </v>
      </c>
      <c r="C525" s="21" t="str">
        <f>+'[1]Plan1'!C530</f>
        <v>m3</v>
      </c>
      <c r="D525" s="22">
        <f>+'[1]Plan1'!D530</f>
        <v>11.99</v>
      </c>
    </row>
    <row r="526" spans="1:4" ht="15" customHeight="1">
      <c r="A526" s="15" t="str">
        <f>+'[1]Plan1'!A531</f>
        <v>25.05.02</v>
      </c>
      <c r="B526" s="16" t="str">
        <f>+'[1]Plan1'!B531</f>
        <v>ANDAIME TUBULAR                                                                </v>
      </c>
      <c r="C526" s="17" t="str">
        <f>+'[1]Plan1'!C531</f>
        <v>m3</v>
      </c>
      <c r="D526" s="18">
        <f>+'[1]Plan1'!D531</f>
        <v>17.62</v>
      </c>
    </row>
    <row r="527" spans="1:4" ht="15" customHeight="1">
      <c r="A527" s="19" t="str">
        <f>+'[1]Plan1'!A532</f>
        <v>25.06.01</v>
      </c>
      <c r="B527" s="20" t="str">
        <f>+'[1]Plan1'!B532</f>
        <v>FORMA PLANA PARA CONCRETO ARMADO COMUM                                         </v>
      </c>
      <c r="C527" s="21" t="str">
        <f>+'[1]Plan1'!C532</f>
        <v>m2</v>
      </c>
      <c r="D527" s="22">
        <f>+'[1]Plan1'!D532</f>
        <v>73.37</v>
      </c>
    </row>
    <row r="528" spans="1:4" ht="15" customHeight="1">
      <c r="A528" s="15" t="str">
        <f>+'[1]Plan1'!A533</f>
        <v>25.06.02</v>
      </c>
      <c r="B528" s="16" t="str">
        <f>+'[1]Plan1'!B533</f>
        <v>FORMA PL.P/CONCRETO PROTENDIDO OU APAR.                                        </v>
      </c>
      <c r="C528" s="17" t="str">
        <f>+'[1]Plan1'!C533</f>
        <v>m2</v>
      </c>
      <c r="D528" s="18">
        <f>+'[1]Plan1'!D533</f>
        <v>83.53</v>
      </c>
    </row>
    <row r="529" spans="1:4" ht="15" customHeight="1">
      <c r="A529" s="19" t="str">
        <f>+'[1]Plan1'!A534</f>
        <v>25.07.01</v>
      </c>
      <c r="B529" s="20" t="str">
        <f>+'[1]Plan1'!B534</f>
        <v>BARRA DE ACO CA-25                                                             </v>
      </c>
      <c r="C529" s="21" t="str">
        <f>+'[1]Plan1'!C534</f>
        <v>kg</v>
      </c>
      <c r="D529" s="22">
        <f>+'[1]Plan1'!D534</f>
        <v>7.67</v>
      </c>
    </row>
    <row r="530" spans="1:4" ht="15" customHeight="1">
      <c r="A530" s="15" t="str">
        <f>+'[1]Plan1'!A535</f>
        <v>25.07.02</v>
      </c>
      <c r="B530" s="16" t="str">
        <f>+'[1]Plan1'!B535</f>
        <v>BARRA DE ACO CA-50                                                             </v>
      </c>
      <c r="C530" s="17" t="str">
        <f>+'[1]Plan1'!C535</f>
        <v>kg</v>
      </c>
      <c r="D530" s="18">
        <f>+'[1]Plan1'!D535</f>
        <v>7.61</v>
      </c>
    </row>
    <row r="531" spans="1:4" ht="15" customHeight="1">
      <c r="A531" s="19" t="str">
        <f>+'[1]Plan1'!A536</f>
        <v>25.07.03</v>
      </c>
      <c r="B531" s="20" t="str">
        <f>+'[1]Plan1'!B536</f>
        <v>BARRA DE ACO CA-60                                                             </v>
      </c>
      <c r="C531" s="21" t="str">
        <f>+'[1]Plan1'!C536</f>
        <v>kg</v>
      </c>
      <c r="D531" s="22">
        <f>+'[1]Plan1'!D536</f>
        <v>8.48</v>
      </c>
    </row>
    <row r="532" spans="1:4" ht="15" customHeight="1">
      <c r="A532" s="15" t="str">
        <f>+'[1]Plan1'!A537</f>
        <v>25.07.04</v>
      </c>
      <c r="B532" s="16" t="str">
        <f>+'[1]Plan1'!B537</f>
        <v>ACO PARA CONCRETO PROTENDIDO                                                   </v>
      </c>
      <c r="C532" s="17" t="str">
        <f>+'[1]Plan1'!C537</f>
        <v>kg</v>
      </c>
      <c r="D532" s="18">
        <f>+'[1]Plan1'!D537</f>
        <v>17.46</v>
      </c>
    </row>
    <row r="533" spans="1:4" ht="15" customHeight="1">
      <c r="A533" s="19" t="str">
        <f>+'[1]Plan1'!A538</f>
        <v>25.07.05</v>
      </c>
      <c r="B533" s="20" t="str">
        <f>+'[1]Plan1'!B538</f>
        <v>TELA METALICA                                                                  </v>
      </c>
      <c r="C533" s="21" t="str">
        <f>+'[1]Plan1'!C538</f>
        <v>kg</v>
      </c>
      <c r="D533" s="22">
        <f>+'[1]Plan1'!D538</f>
        <v>7.15</v>
      </c>
    </row>
    <row r="534" spans="1:4" ht="15" customHeight="1">
      <c r="A534" s="15" t="str">
        <f>+'[1]Plan1'!A539</f>
        <v>25.07.06</v>
      </c>
      <c r="B534" s="16" t="str">
        <f>+'[1]Plan1'!B539</f>
        <v>ACO P/CONCRETO PROTENDIDO TIPO DYWIDAG                                         </v>
      </c>
      <c r="C534" s="17" t="str">
        <f>+'[1]Plan1'!C539</f>
        <v>kg</v>
      </c>
      <c r="D534" s="18">
        <f>+'[1]Plan1'!D539</f>
        <v>29.01</v>
      </c>
    </row>
    <row r="535" spans="1:4" ht="15" customHeight="1">
      <c r="A535" s="19" t="str">
        <f>+'[1]Plan1'!A540</f>
        <v>25.08.02</v>
      </c>
      <c r="B535" s="20" t="str">
        <f>+'[1]Plan1'!B540</f>
        <v>AP.ANC.P/CABOS PROTEN.ATIVA 12 FIOS-8MM                                        </v>
      </c>
      <c r="C535" s="21" t="str">
        <f>+'[1]Plan1'!C540</f>
        <v>un</v>
      </c>
      <c r="D535" s="22">
        <f>+'[1]Plan1'!D540</f>
        <v>680.66</v>
      </c>
    </row>
    <row r="536" spans="1:4" ht="15" customHeight="1">
      <c r="A536" s="15" t="str">
        <f>+'[1]Plan1'!A541</f>
        <v>25.08.03</v>
      </c>
      <c r="B536" s="16" t="str">
        <f>+'[1]Plan1'!B541</f>
        <v>AP.ANC.P/CABOS PROTEN.ATIVA 4FIOS-12,7MM                                       </v>
      </c>
      <c r="C536" s="17" t="str">
        <f>+'[1]Plan1'!C541</f>
        <v>un</v>
      </c>
      <c r="D536" s="18">
        <f>+'[1]Plan1'!D541</f>
        <v>547.06</v>
      </c>
    </row>
    <row r="537" spans="1:4" ht="15" customHeight="1">
      <c r="A537" s="19" t="str">
        <f>+'[1]Plan1'!A542</f>
        <v>25.08.04</v>
      </c>
      <c r="B537" s="20" t="str">
        <f>+'[1]Plan1'!B542</f>
        <v>AP.ANC.P/CABOS PROTEN.ATIVA 6FIOS-12,7MM                                       </v>
      </c>
      <c r="C537" s="21" t="str">
        <f>+'[1]Plan1'!C542</f>
        <v>un</v>
      </c>
      <c r="D537" s="22">
        <f>+'[1]Plan1'!D542</f>
        <v>759.05</v>
      </c>
    </row>
    <row r="538" spans="1:4" ht="15" customHeight="1">
      <c r="A538" s="15" t="str">
        <f>+'[1]Plan1'!A543</f>
        <v>25.08.05</v>
      </c>
      <c r="B538" s="16" t="str">
        <f>+'[1]Plan1'!B543</f>
        <v>AP.ANC.P/CABOS PROTEN.ATIV.12FIOS-12,7MM                                       </v>
      </c>
      <c r="C538" s="17" t="str">
        <f>+'[1]Plan1'!C543</f>
        <v>un</v>
      </c>
      <c r="D538" s="18">
        <f>+'[1]Plan1'!D543</f>
        <v>1570.4</v>
      </c>
    </row>
    <row r="539" spans="1:4" ht="15" customHeight="1">
      <c r="A539" s="19" t="str">
        <f>+'[1]Plan1'!A544</f>
        <v>25.08.06</v>
      </c>
      <c r="B539" s="20" t="str">
        <f>+'[1]Plan1'!B544</f>
        <v>AP.ANC.P/CABOS PROTEN.ATIV.19FIOS-12,7MM                                       </v>
      </c>
      <c r="C539" s="21" t="str">
        <f>+'[1]Plan1'!C544</f>
        <v>un</v>
      </c>
      <c r="D539" s="22">
        <f>+'[1]Plan1'!D544</f>
        <v>2594.32</v>
      </c>
    </row>
    <row r="540" spans="1:4" ht="15" customHeight="1">
      <c r="A540" s="15" t="str">
        <f>+'[1]Plan1'!A545</f>
        <v>25.08.07</v>
      </c>
      <c r="B540" s="16" t="str">
        <f>+'[1]Plan1'!B545</f>
        <v>AP.ANC.P/CABOS PROTEN.ATIV.22FIOS-12,7MM                                       </v>
      </c>
      <c r="C540" s="17" t="str">
        <f>+'[1]Plan1'!C545</f>
        <v>un</v>
      </c>
      <c r="D540" s="18">
        <f>+'[1]Plan1'!D545</f>
        <v>3314.7</v>
      </c>
    </row>
    <row r="541" spans="1:4" ht="15" customHeight="1">
      <c r="A541" s="19" t="str">
        <f>+'[1]Plan1'!A546</f>
        <v>25.08.09</v>
      </c>
      <c r="B541" s="20" t="str">
        <f>+'[1]Plan1'!B546</f>
        <v>AP.ANC.P/CABOS PROTEN.PAS. 4 FIOS-12,7MM                                       </v>
      </c>
      <c r="C541" s="21" t="str">
        <f>+'[1]Plan1'!C546</f>
        <v>un</v>
      </c>
      <c r="D541" s="22">
        <f>+'[1]Plan1'!D546</f>
        <v>105.62</v>
      </c>
    </row>
    <row r="542" spans="1:4" ht="15" customHeight="1">
      <c r="A542" s="15" t="str">
        <f>+'[1]Plan1'!A547</f>
        <v>25.08.10</v>
      </c>
      <c r="B542" s="16" t="str">
        <f>+'[1]Plan1'!B547</f>
        <v>AP.ANC.P/CABOS PROTEN.PAS. 6 FIOS-12,7MM                                       </v>
      </c>
      <c r="C542" s="17" t="str">
        <f>+'[1]Plan1'!C547</f>
        <v>un</v>
      </c>
      <c r="D542" s="18">
        <f>+'[1]Plan1'!D547</f>
        <v>145.19</v>
      </c>
    </row>
    <row r="543" spans="1:4" ht="15" customHeight="1">
      <c r="A543" s="19" t="str">
        <f>+'[1]Plan1'!A548</f>
        <v>25.08.11</v>
      </c>
      <c r="B543" s="20" t="str">
        <f>+'[1]Plan1'!B548</f>
        <v>AP.ANC.P/CABOS PROTEN.PAS. 12FIOS-12,7MM                                       </v>
      </c>
      <c r="C543" s="21" t="str">
        <f>+'[1]Plan1'!C548</f>
        <v>un</v>
      </c>
      <c r="D543" s="22">
        <f>+'[1]Plan1'!D548</f>
        <v>511.46</v>
      </c>
    </row>
    <row r="544" spans="1:4" ht="15" customHeight="1">
      <c r="A544" s="15" t="str">
        <f>+'[1]Plan1'!A549</f>
        <v>25.08.12</v>
      </c>
      <c r="B544" s="16" t="str">
        <f>+'[1]Plan1'!B549</f>
        <v>AP.ANC.P/CABOS PROTEN.PAS. 19FIOS-12,7MM                                       </v>
      </c>
      <c r="C544" s="17" t="str">
        <f>+'[1]Plan1'!C549</f>
        <v>un</v>
      </c>
      <c r="D544" s="18">
        <f>+'[1]Plan1'!D549</f>
        <v>970.08</v>
      </c>
    </row>
    <row r="545" spans="1:4" ht="15" customHeight="1">
      <c r="A545" s="19" t="str">
        <f>+'[1]Plan1'!A550</f>
        <v>25.08.13.01</v>
      </c>
      <c r="B545" s="20" t="str">
        <f>+'[1]Plan1'!B550</f>
        <v>APARELHO DE ANCORAGEM ATIVO DE 4 FIOS DE Ã 5/8" (15,2MM)                       </v>
      </c>
      <c r="C545" s="21" t="str">
        <f>+'[1]Plan1'!C550</f>
        <v>un</v>
      </c>
      <c r="D545" s="22">
        <f>+'[1]Plan1'!D550</f>
        <v>735</v>
      </c>
    </row>
    <row r="546" spans="1:4" ht="15" customHeight="1">
      <c r="A546" s="15" t="str">
        <f>+'[1]Plan1'!A551</f>
        <v>25.08.13.02</v>
      </c>
      <c r="B546" s="16" t="str">
        <f>+'[1]Plan1'!B551</f>
        <v>APARELHO DE ANCORAGEM ATIVO DE 12 FIOS DE Ã 5/8" (15,2MM)                      </v>
      </c>
      <c r="C546" s="17" t="str">
        <f>+'[1]Plan1'!C551</f>
        <v>un</v>
      </c>
      <c r="D546" s="18">
        <f>+'[1]Plan1'!D551</f>
        <v>2347.6</v>
      </c>
    </row>
    <row r="547" spans="1:4" ht="15" customHeight="1">
      <c r="A547" s="19" t="str">
        <f>+'[1]Plan1'!A552</f>
        <v>25.08.13.03</v>
      </c>
      <c r="B547" s="20" t="str">
        <f>+'[1]Plan1'!B552</f>
        <v>APARELHO DE ANCORAGEM ATIVO DE 15 FIOS DE Ã 5/8" (15,2MM)                      </v>
      </c>
      <c r="C547" s="21" t="str">
        <f>+'[1]Plan1'!C552</f>
        <v>un</v>
      </c>
      <c r="D547" s="22">
        <f>+'[1]Plan1'!D552</f>
        <v>3191.62</v>
      </c>
    </row>
    <row r="548" spans="1:4" ht="15" customHeight="1">
      <c r="A548" s="15" t="str">
        <f>+'[1]Plan1'!A553</f>
        <v>25.08.13.04</v>
      </c>
      <c r="B548" s="16" t="str">
        <f>+'[1]Plan1'!B553</f>
        <v>APARELHO DE ANCORAGEM ATIVO DE 19 FIOS DE Ã 5/8" (15,2MM)                      </v>
      </c>
      <c r="C548" s="17" t="str">
        <f>+'[1]Plan1'!C553</f>
        <v>un</v>
      </c>
      <c r="D548" s="18">
        <f>+'[1]Plan1'!D553</f>
        <v>3814.31</v>
      </c>
    </row>
    <row r="549" spans="1:4" ht="15" customHeight="1">
      <c r="A549" s="19" t="str">
        <f>+'[1]Plan1'!A554</f>
        <v>25.08.15.01</v>
      </c>
      <c r="B549" s="20" t="str">
        <f>+'[1]Plan1'!B554</f>
        <v>TIRANTE  40TF 5 FIOS D=1/2" FORN. E INST                                       </v>
      </c>
      <c r="C549" s="21" t="str">
        <f>+'[1]Plan1'!C554</f>
        <v>m</v>
      </c>
      <c r="D549" s="22">
        <f>+'[1]Plan1'!D554</f>
        <v>170.11</v>
      </c>
    </row>
    <row r="550" spans="1:4" ht="15" customHeight="1">
      <c r="A550" s="15" t="str">
        <f>+'[1]Plan1'!A555</f>
        <v>25.08.15.02</v>
      </c>
      <c r="B550" s="16" t="str">
        <f>+'[1]Plan1'!B555</f>
        <v>TIRANTE  60TF 8 FIOS D=1/2" FORN. E INST                                       </v>
      </c>
      <c r="C550" s="17" t="str">
        <f>+'[1]Plan1'!C555</f>
        <v>m</v>
      </c>
      <c r="D550" s="18">
        <f>+'[1]Plan1'!D555</f>
        <v>192.87</v>
      </c>
    </row>
    <row r="551" spans="1:4" ht="15" customHeight="1">
      <c r="A551" s="19" t="str">
        <f>+'[1]Plan1'!A556</f>
        <v>25.08.15.03</v>
      </c>
      <c r="B551" s="20" t="str">
        <f>+'[1]Plan1'!B556</f>
        <v>TIRANTE  80TF 10 FIOS D=1/2" FORN.E INST                                       </v>
      </c>
      <c r="C551" s="21" t="str">
        <f>+'[1]Plan1'!C556</f>
        <v>m</v>
      </c>
      <c r="D551" s="22">
        <f>+'[1]Plan1'!D556</f>
        <v>216.44</v>
      </c>
    </row>
    <row r="552" spans="1:4" ht="15" customHeight="1">
      <c r="A552" s="15" t="str">
        <f>+'[1]Plan1'!A557</f>
        <v>25.08.15.04</v>
      </c>
      <c r="B552" s="16" t="str">
        <f>+'[1]Plan1'!B557</f>
        <v>TIRAN.100TF 12 FIOS D=1/2" FORN.E INST.                                        </v>
      </c>
      <c r="C552" s="17" t="str">
        <f>+'[1]Plan1'!C557</f>
        <v>m</v>
      </c>
      <c r="D552" s="18">
        <f>+'[1]Plan1'!D557</f>
        <v>235.29</v>
      </c>
    </row>
    <row r="553" spans="1:4" ht="15" customHeight="1">
      <c r="A553" s="19" t="str">
        <f>+'[1]Plan1'!A558</f>
        <v>25.08.16.01</v>
      </c>
      <c r="B553" s="20" t="str">
        <f>+'[1]Plan1'!B558</f>
        <v>TERMO FIXO P/TIRANTES 40TF 5 FIOS D=1/2"                                       </v>
      </c>
      <c r="C553" s="21" t="str">
        <f>+'[1]Plan1'!C558</f>
        <v>un</v>
      </c>
      <c r="D553" s="22">
        <f>+'[1]Plan1'!D558</f>
        <v>1145.03</v>
      </c>
    </row>
    <row r="554" spans="1:4" ht="15" customHeight="1">
      <c r="A554" s="15" t="str">
        <f>+'[1]Plan1'!A559</f>
        <v>25.08.16.02</v>
      </c>
      <c r="B554" s="16" t="str">
        <f>+'[1]Plan1'!B559</f>
        <v>TERMO FIXO P/TIRANTES 60TF 8 FIOS D=1/2"                                       </v>
      </c>
      <c r="C554" s="17" t="str">
        <f>+'[1]Plan1'!C559</f>
        <v>un</v>
      </c>
      <c r="D554" s="18">
        <f>+'[1]Plan1'!D559</f>
        <v>1592.96</v>
      </c>
    </row>
    <row r="555" spans="1:4" ht="15" customHeight="1">
      <c r="A555" s="19" t="str">
        <f>+'[1]Plan1'!A560</f>
        <v>25.08.16.03</v>
      </c>
      <c r="B555" s="20" t="str">
        <f>+'[1]Plan1'!B560</f>
        <v>TERMO FIXO P/TIRANTES 80TF 10FIOS D=1/2"                                       </v>
      </c>
      <c r="C555" s="21" t="str">
        <f>+'[1]Plan1'!C560</f>
        <v>un</v>
      </c>
      <c r="D555" s="22">
        <f>+'[1]Plan1'!D560</f>
        <v>1803.79</v>
      </c>
    </row>
    <row r="556" spans="1:4" ht="15" customHeight="1">
      <c r="A556" s="15" t="str">
        <f>+'[1]Plan1'!A561</f>
        <v>25.08.16.04</v>
      </c>
      <c r="B556" s="16" t="str">
        <f>+'[1]Plan1'!B561</f>
        <v>TERMO FIXO P/TIRANTES 100TF 12F D=1/2"                                         </v>
      </c>
      <c r="C556" s="17" t="str">
        <f>+'[1]Plan1'!C561</f>
        <v>un</v>
      </c>
      <c r="D556" s="18">
        <f>+'[1]Plan1'!D561</f>
        <v>1958.83</v>
      </c>
    </row>
    <row r="557" spans="1:4" ht="15" customHeight="1">
      <c r="A557" s="19" t="str">
        <f>+'[1]Plan1'!A562</f>
        <v>25.09.01</v>
      </c>
      <c r="B557" s="20" t="str">
        <f>+'[1]Plan1'!B562</f>
        <v>CONCRETO FCK 10 MPA                                                            </v>
      </c>
      <c r="C557" s="21" t="str">
        <f>+'[1]Plan1'!C562</f>
        <v>m3</v>
      </c>
      <c r="D557" s="22">
        <f>+'[1]Plan1'!D562</f>
        <v>370.11</v>
      </c>
    </row>
    <row r="558" spans="1:4" ht="15" customHeight="1">
      <c r="A558" s="15" t="str">
        <f>+'[1]Plan1'!A563</f>
        <v>25.09.02</v>
      </c>
      <c r="B558" s="16" t="str">
        <f>+'[1]Plan1'!B563</f>
        <v>CONCRETO FCK 15 MPA                                                            </v>
      </c>
      <c r="C558" s="17" t="str">
        <f>+'[1]Plan1'!C563</f>
        <v>m3</v>
      </c>
      <c r="D558" s="18">
        <f>+'[1]Plan1'!D563</f>
        <v>407.07</v>
      </c>
    </row>
    <row r="559" spans="1:4" ht="15" customHeight="1">
      <c r="A559" s="19" t="str">
        <f>+'[1]Plan1'!A564</f>
        <v>25.09.03</v>
      </c>
      <c r="B559" s="20" t="str">
        <f>+'[1]Plan1'!B564</f>
        <v>CONCRETO FCK 18 MPA                                                            </v>
      </c>
      <c r="C559" s="21" t="str">
        <f>+'[1]Plan1'!C564</f>
        <v>m3</v>
      </c>
      <c r="D559" s="22">
        <f>+'[1]Plan1'!D564</f>
        <v>416.67</v>
      </c>
    </row>
    <row r="560" spans="1:4" ht="15" customHeight="1">
      <c r="A560" s="15" t="str">
        <f>+'[1]Plan1'!A565</f>
        <v>25.09.04</v>
      </c>
      <c r="B560" s="16" t="str">
        <f>+'[1]Plan1'!B565</f>
        <v>CONCRETO FCK 20 MPA                                                            </v>
      </c>
      <c r="C560" s="17" t="str">
        <f>+'[1]Plan1'!C565</f>
        <v>m3</v>
      </c>
      <c r="D560" s="18">
        <f>+'[1]Plan1'!D565</f>
        <v>434.01</v>
      </c>
    </row>
    <row r="561" spans="1:4" ht="15" customHeight="1">
      <c r="A561" s="19" t="str">
        <f>+'[1]Plan1'!A566</f>
        <v>25.09.05</v>
      </c>
      <c r="B561" s="20" t="str">
        <f>+'[1]Plan1'!B566</f>
        <v>CONCRETO FCK 25 MPA                                                            </v>
      </c>
      <c r="C561" s="21" t="str">
        <f>+'[1]Plan1'!C566</f>
        <v>m3</v>
      </c>
      <c r="D561" s="22">
        <f>+'[1]Plan1'!D566</f>
        <v>445.49</v>
      </c>
    </row>
    <row r="562" spans="1:4" ht="15" customHeight="1">
      <c r="A562" s="15" t="str">
        <f>+'[1]Plan1'!A567</f>
        <v>25.09.06</v>
      </c>
      <c r="B562" s="16" t="str">
        <f>+'[1]Plan1'!B567</f>
        <v>CONCRETO FCK 30 MPA                                                            </v>
      </c>
      <c r="C562" s="17" t="str">
        <f>+'[1]Plan1'!C567</f>
        <v>m3</v>
      </c>
      <c r="D562" s="18">
        <f>+'[1]Plan1'!D567</f>
        <v>460.23</v>
      </c>
    </row>
    <row r="563" spans="1:4" ht="15" customHeight="1">
      <c r="A563" s="19" t="str">
        <f>+'[1]Plan1'!A568</f>
        <v>25.09.07</v>
      </c>
      <c r="B563" s="20" t="str">
        <f>+'[1]Plan1'!B568</f>
        <v>CONCRETO FCK 35 MPA                                                            </v>
      </c>
      <c r="C563" s="21" t="str">
        <f>+'[1]Plan1'!C568</f>
        <v>m3</v>
      </c>
      <c r="D563" s="22">
        <f>+'[1]Plan1'!D568</f>
        <v>469.09</v>
      </c>
    </row>
    <row r="564" spans="1:4" ht="15" customHeight="1">
      <c r="A564" s="15" t="str">
        <f>+'[1]Plan1'!A569</f>
        <v>25.09.08</v>
      </c>
      <c r="B564" s="16" t="str">
        <f>+'[1]Plan1'!B569</f>
        <v>CONCRETO CICLOPICO                                                             </v>
      </c>
      <c r="C564" s="17" t="str">
        <f>+'[1]Plan1'!C569</f>
        <v>m3</v>
      </c>
      <c r="D564" s="18">
        <f>+'[1]Plan1'!D569</f>
        <v>372.96</v>
      </c>
    </row>
    <row r="565" spans="1:4" ht="15" customHeight="1">
      <c r="A565" s="19" t="str">
        <f>+'[1]Plan1'!A570</f>
        <v>25.09.10</v>
      </c>
      <c r="B565" s="20" t="str">
        <f>+'[1]Plan1'!B570</f>
        <v>CONCRETO PROJETADO                                                             </v>
      </c>
      <c r="C565" s="21" t="str">
        <f>+'[1]Plan1'!C570</f>
        <v>m3</v>
      </c>
      <c r="D565" s="22">
        <f>+'[1]Plan1'!D570</f>
        <v>1184.1</v>
      </c>
    </row>
    <row r="566" spans="1:4" ht="15" customHeight="1">
      <c r="A566" s="15" t="str">
        <f>+'[1]Plan1'!A571</f>
        <v>25.09.11</v>
      </c>
      <c r="B566" s="16" t="str">
        <f>+'[1]Plan1'!B571</f>
        <v>BOMBEAMENTO CONCRETO QUALQUER RESIST.                                          </v>
      </c>
      <c r="C566" s="17" t="str">
        <f>+'[1]Plan1'!C571</f>
        <v>m3</v>
      </c>
      <c r="D566" s="18">
        <f>+'[1]Plan1'!D571</f>
        <v>40.57</v>
      </c>
    </row>
    <row r="567" spans="1:4" ht="15" customHeight="1">
      <c r="A567" s="19" t="str">
        <f>+'[1]Plan1'!A572</f>
        <v>25.09.12</v>
      </c>
      <c r="B567" s="20" t="str">
        <f>+'[1]Plan1'!B572</f>
        <v>INJECAO DE NATA DE CIMENTO                                                     </v>
      </c>
      <c r="C567" s="21" t="str">
        <f>+'[1]Plan1'!C572</f>
        <v>kg</v>
      </c>
      <c r="D567" s="22">
        <f>+'[1]Plan1'!D572</f>
        <v>2.39</v>
      </c>
    </row>
    <row r="568" spans="1:4" ht="15" customHeight="1">
      <c r="A568" s="15" t="str">
        <f>+'[1]Plan1'!A573</f>
        <v>25.09.15</v>
      </c>
      <c r="B568" s="16" t="str">
        <f>+'[1]Plan1'!B573</f>
        <v>CONCRETO FCK 40 MPA                                                            </v>
      </c>
      <c r="C568" s="17" t="str">
        <f>+'[1]Plan1'!C573</f>
        <v>m3</v>
      </c>
      <c r="D568" s="18">
        <f>+'[1]Plan1'!D573</f>
        <v>496.22</v>
      </c>
    </row>
    <row r="569" spans="1:4" ht="15" customHeight="1">
      <c r="A569" s="19" t="str">
        <f>+'[1]Plan1'!A574</f>
        <v>25.09.16</v>
      </c>
      <c r="B569" s="20" t="str">
        <f>+'[1]Plan1'!B574</f>
        <v>CONCRETO FCK 45 MPA                                                            </v>
      </c>
      <c r="C569" s="21" t="str">
        <f>+'[1]Plan1'!C574</f>
        <v>m3</v>
      </c>
      <c r="D569" s="22">
        <f>+'[1]Plan1'!D574</f>
        <v>569.35</v>
      </c>
    </row>
    <row r="570" spans="1:4" ht="15" customHeight="1">
      <c r="A570" s="15" t="str">
        <f>+'[1]Plan1'!A575</f>
        <v>25.09.17</v>
      </c>
      <c r="B570" s="16" t="str">
        <f>+'[1]Plan1'!B575</f>
        <v>CONCRETO FCK 50 MPA                                                            </v>
      </c>
      <c r="C570" s="17" t="str">
        <f>+'[1]Plan1'!C575</f>
        <v>m3</v>
      </c>
      <c r="D570" s="18">
        <f>+'[1]Plan1'!D575</f>
        <v>587.58</v>
      </c>
    </row>
    <row r="571" spans="1:4" ht="15" customHeight="1">
      <c r="A571" s="19" t="str">
        <f>+'[1]Plan1'!A576</f>
        <v>25.10.01</v>
      </c>
      <c r="B571" s="20" t="str">
        <f>+'[1]Plan1'!B576</f>
        <v>PERF.P/DRENO E TIR. SOLO D=57,10MM(AX)                                         </v>
      </c>
      <c r="C571" s="21" t="str">
        <f>+'[1]Plan1'!C576</f>
        <v>m</v>
      </c>
      <c r="D571" s="22">
        <f>+'[1]Plan1'!D576</f>
        <v>133.12</v>
      </c>
    </row>
    <row r="572" spans="1:4" ht="15" customHeight="1">
      <c r="A572" s="15" t="str">
        <f>+'[1]Plan1'!A577</f>
        <v>25.10.02</v>
      </c>
      <c r="B572" s="16" t="str">
        <f>+'[1]Plan1'!B577</f>
        <v>PERF.P/DRENO E TIR. SOLO D=73,00MM(BX)                                         </v>
      </c>
      <c r="C572" s="17" t="str">
        <f>+'[1]Plan1'!C577</f>
        <v>m</v>
      </c>
      <c r="D572" s="18">
        <f>+'[1]Plan1'!D577</f>
        <v>134.26</v>
      </c>
    </row>
    <row r="573" spans="1:4" ht="15" customHeight="1">
      <c r="A573" s="19" t="str">
        <f>+'[1]Plan1'!A578</f>
        <v>25.10.03</v>
      </c>
      <c r="B573" s="20" t="str">
        <f>+'[1]Plan1'!B578</f>
        <v>PERF.P/DRENO E TIR. SOLO D=88,90MM(NX)                                         </v>
      </c>
      <c r="C573" s="21" t="str">
        <f>+'[1]Plan1'!C578</f>
        <v>m</v>
      </c>
      <c r="D573" s="22">
        <f>+'[1]Plan1'!D578</f>
        <v>140.15</v>
      </c>
    </row>
    <row r="574" spans="1:4" ht="15" customHeight="1">
      <c r="A574" s="15" t="str">
        <f>+'[1]Plan1'!A579</f>
        <v>25.10.04</v>
      </c>
      <c r="B574" s="16" t="str">
        <f>+'[1]Plan1'!B579</f>
        <v>PERF.P/DRENO E TIR. SOLO D=114,30MM(HX)                                        </v>
      </c>
      <c r="C574" s="17" t="str">
        <f>+'[1]Plan1'!C579</f>
        <v>m</v>
      </c>
      <c r="D574" s="18">
        <f>+'[1]Plan1'!D579</f>
        <v>143.61</v>
      </c>
    </row>
    <row r="575" spans="1:4" ht="15" customHeight="1">
      <c r="A575" s="19" t="str">
        <f>+'[1]Plan1'!A580</f>
        <v>25.10.05</v>
      </c>
      <c r="B575" s="20" t="str">
        <f>+'[1]Plan1'!B580</f>
        <v>PERF.P/DRENO E TIR.RCH.ALT.D=57,10MM(AX)                                       </v>
      </c>
      <c r="C575" s="21" t="str">
        <f>+'[1]Plan1'!C580</f>
        <v>m</v>
      </c>
      <c r="D575" s="22">
        <f>+'[1]Plan1'!D580</f>
        <v>340.08</v>
      </c>
    </row>
    <row r="576" spans="1:4" ht="15" customHeight="1">
      <c r="A576" s="15" t="str">
        <f>+'[1]Plan1'!A581</f>
        <v>25.10.06</v>
      </c>
      <c r="B576" s="16" t="str">
        <f>+'[1]Plan1'!B581</f>
        <v>PERF.P/DRENO E TIR.RCH.ALT.D=73,00MM(BX)                                       </v>
      </c>
      <c r="C576" s="17" t="str">
        <f>+'[1]Plan1'!C581</f>
        <v>m</v>
      </c>
      <c r="D576" s="18">
        <f>+'[1]Plan1'!D581</f>
        <v>378.18</v>
      </c>
    </row>
    <row r="577" spans="1:4" ht="15" customHeight="1">
      <c r="A577" s="19" t="str">
        <f>+'[1]Plan1'!A582</f>
        <v>25.10.07</v>
      </c>
      <c r="B577" s="20" t="str">
        <f>+'[1]Plan1'!B582</f>
        <v>PERF.P/DRENO E TIR.RCH.ALT.D=88,90MM(NX)                                       </v>
      </c>
      <c r="C577" s="21" t="str">
        <f>+'[1]Plan1'!C582</f>
        <v>m</v>
      </c>
      <c r="D577" s="22">
        <f>+'[1]Plan1'!D582</f>
        <v>427.59</v>
      </c>
    </row>
    <row r="578" spans="1:4" ht="15" customHeight="1">
      <c r="A578" s="15" t="str">
        <f>+'[1]Plan1'!A583</f>
        <v>25.10.08</v>
      </c>
      <c r="B578" s="16" t="str">
        <f>+'[1]Plan1'!B583</f>
        <v>PERF.P/DRENO E TIR.RCH.ALT.D=114,3MM(HX)                                       </v>
      </c>
      <c r="C578" s="17" t="str">
        <f>+'[1]Plan1'!C583</f>
        <v>m</v>
      </c>
      <c r="D578" s="18">
        <f>+'[1]Plan1'!D583</f>
        <v>497.25</v>
      </c>
    </row>
    <row r="579" spans="1:4" ht="15" customHeight="1">
      <c r="A579" s="19" t="str">
        <f>+'[1]Plan1'!A584</f>
        <v>25.10.09</v>
      </c>
      <c r="B579" s="20" t="str">
        <f>+'[1]Plan1'!B584</f>
        <v>PERF.P/DRENO E TIR.RCH SA D=57,10MM (AX)                                       </v>
      </c>
      <c r="C579" s="21" t="str">
        <f>+'[1]Plan1'!C584</f>
        <v>m</v>
      </c>
      <c r="D579" s="22">
        <f>+'[1]Plan1'!D584</f>
        <v>516.29</v>
      </c>
    </row>
    <row r="580" spans="1:4" ht="15" customHeight="1">
      <c r="A580" s="15" t="str">
        <f>+'[1]Plan1'!A585</f>
        <v>25.10.10</v>
      </c>
      <c r="B580" s="16" t="str">
        <f>+'[1]Plan1'!B585</f>
        <v>PERF.P/DRENO E TIR.RCH SA D=73,00MM(BX)                                        </v>
      </c>
      <c r="C580" s="17" t="str">
        <f>+'[1]Plan1'!C585</f>
        <v>m</v>
      </c>
      <c r="D580" s="18">
        <f>+'[1]Plan1'!D585</f>
        <v>573.15</v>
      </c>
    </row>
    <row r="581" spans="1:4" ht="15" customHeight="1">
      <c r="A581" s="19" t="str">
        <f>+'[1]Plan1'!A586</f>
        <v>25.10.11</v>
      </c>
      <c r="B581" s="20" t="str">
        <f>+'[1]Plan1'!B586</f>
        <v>PERF.P/DRENO E TIR.RCH. SA D=88,90MM(NX)                                       </v>
      </c>
      <c r="C581" s="21" t="str">
        <f>+'[1]Plan1'!C586</f>
        <v>m</v>
      </c>
      <c r="D581" s="22">
        <f>+'[1]Plan1'!D586</f>
        <v>645.51</v>
      </c>
    </row>
    <row r="582" spans="1:4" ht="15" customHeight="1">
      <c r="A582" s="15" t="str">
        <f>+'[1]Plan1'!A587</f>
        <v>25.10.12</v>
      </c>
      <c r="B582" s="16" t="str">
        <f>+'[1]Plan1'!B587</f>
        <v>PERF.P/DRENO E TIR RCH SA D=114,30MM(HX)                                       </v>
      </c>
      <c r="C582" s="17" t="str">
        <f>+'[1]Plan1'!C587</f>
        <v>m</v>
      </c>
      <c r="D582" s="18">
        <f>+'[1]Plan1'!D587</f>
        <v>742.41</v>
      </c>
    </row>
    <row r="583" spans="1:4" ht="15" customHeight="1">
      <c r="A583" s="19" t="str">
        <f>+'[1]Plan1'!A588</f>
        <v>25.10.14</v>
      </c>
      <c r="B583" s="20" t="str">
        <f>+'[1]Plan1'!B588</f>
        <v>PERFURACAO MANUAL EM SOLO D=62,5MM OU D=2 1/2"                                 </v>
      </c>
      <c r="C583" s="21" t="str">
        <f>+'[1]Plan1'!C588</f>
        <v>m</v>
      </c>
      <c r="D583" s="22">
        <f>+'[1]Plan1'!D588</f>
        <v>8.89</v>
      </c>
    </row>
    <row r="584" spans="1:4" ht="15" customHeight="1">
      <c r="A584" s="15" t="str">
        <f>+'[1]Plan1'!A589</f>
        <v>25.10.15</v>
      </c>
      <c r="B584" s="16" t="str">
        <f>+'[1]Plan1'!B589</f>
        <v>PERFURAÇÃO MANUAL EM SOLO D=114,3MM OU D=4"                                    </v>
      </c>
      <c r="C584" s="17" t="str">
        <f>+'[1]Plan1'!C589</f>
        <v>m</v>
      </c>
      <c r="D584" s="18">
        <f>+'[1]Plan1'!D589</f>
        <v>13.02</v>
      </c>
    </row>
    <row r="585" spans="1:4" ht="15" customHeight="1">
      <c r="A585" s="19" t="str">
        <f>+'[1]Plan1'!A590</f>
        <v>25.11.01</v>
      </c>
      <c r="B585" s="20" t="str">
        <f>+'[1]Plan1'!B590</f>
        <v>ENROCAMENTO PEDRA ARRUMADA                                                     </v>
      </c>
      <c r="C585" s="21" t="str">
        <f>+'[1]Plan1'!C590</f>
        <v>m3</v>
      </c>
      <c r="D585" s="22">
        <f>+'[1]Plan1'!D590</f>
        <v>207.57</v>
      </c>
    </row>
    <row r="586" spans="1:4" ht="15" customHeight="1">
      <c r="A586" s="15" t="str">
        <f>+'[1]Plan1'!A591</f>
        <v>25.11.02</v>
      </c>
      <c r="B586" s="16" t="str">
        <f>+'[1]Plan1'!B591</f>
        <v>ENROCAMENTO PEDRA ARRUMADA E REJUNTADA                                         </v>
      </c>
      <c r="C586" s="17" t="str">
        <f>+'[1]Plan1'!C591</f>
        <v>m3</v>
      </c>
      <c r="D586" s="18">
        <f>+'[1]Plan1'!D591</f>
        <v>310.62</v>
      </c>
    </row>
    <row r="587" spans="1:4" ht="15" customHeight="1">
      <c r="A587" s="19" t="str">
        <f>+'[1]Plan1'!A592</f>
        <v>25.11.03</v>
      </c>
      <c r="B587" s="20" t="str">
        <f>+'[1]Plan1'!B592</f>
        <v>ENROCAMENTO PEDRA JOGADA                                                       </v>
      </c>
      <c r="C587" s="21" t="str">
        <f>+'[1]Plan1'!C592</f>
        <v>m3</v>
      </c>
      <c r="D587" s="22">
        <f>+'[1]Plan1'!D592</f>
        <v>133.97</v>
      </c>
    </row>
    <row r="588" spans="1:4" ht="15" customHeight="1">
      <c r="A588" s="15" t="str">
        <f>+'[1]Plan1'!A593</f>
        <v>25.11.04</v>
      </c>
      <c r="B588" s="16" t="str">
        <f>+'[1]Plan1'!B593</f>
        <v>GABIAO TIPO CAIXA LARGURA 50CM - TELA GALVANIZADA                              </v>
      </c>
      <c r="C588" s="17" t="str">
        <f>+'[1]Plan1'!C593</f>
        <v>m3</v>
      </c>
      <c r="D588" s="18">
        <f>+'[1]Plan1'!D593</f>
        <v>361.49</v>
      </c>
    </row>
    <row r="589" spans="1:4" ht="15" customHeight="1">
      <c r="A589" s="19" t="str">
        <f>+'[1]Plan1'!A594</f>
        <v>25.11.05.01</v>
      </c>
      <c r="B589" s="20" t="str">
        <f>+'[1]Plan1'!B594</f>
        <v>GABIAO TIPO COLCHAO ESPESSURA 17CM - TELA GALVANIZADA                          </v>
      </c>
      <c r="C589" s="21" t="str">
        <f>+'[1]Plan1'!C594</f>
        <v>m2</v>
      </c>
      <c r="D589" s="22">
        <f>+'[1]Plan1'!D594</f>
        <v>103.29</v>
      </c>
    </row>
    <row r="590" spans="1:4" ht="15" customHeight="1">
      <c r="A590" s="15" t="str">
        <f>+'[1]Plan1'!A595</f>
        <v>25.11.06.01</v>
      </c>
      <c r="B590" s="16" t="str">
        <f>+'[1]Plan1'!B595</f>
        <v>GABIAO TIPO COLCHAO ESPESSURA 23CM - TELA GALVANIZADA                          </v>
      </c>
      <c r="C590" s="17" t="str">
        <f>+'[1]Plan1'!C595</f>
        <v>m2</v>
      </c>
      <c r="D590" s="18">
        <f>+'[1]Plan1'!D595</f>
        <v>118.67</v>
      </c>
    </row>
    <row r="591" spans="1:4" ht="15" customHeight="1">
      <c r="A591" s="19" t="str">
        <f>+'[1]Plan1'!A596</f>
        <v>25.11.07.01</v>
      </c>
      <c r="B591" s="20" t="str">
        <f>+'[1]Plan1'!B596</f>
        <v>GABIAO TIPO COLCHAO ESPESSURA 30CM - TELA GALVANIZADA                          </v>
      </c>
      <c r="C591" s="21" t="str">
        <f>+'[1]Plan1'!C596</f>
        <v>m2</v>
      </c>
      <c r="D591" s="22">
        <f>+'[1]Plan1'!D596</f>
        <v>134.64</v>
      </c>
    </row>
    <row r="592" spans="1:4" ht="15" customHeight="1">
      <c r="A592" s="15" t="str">
        <f>+'[1]Plan1'!A597</f>
        <v>25.11.08.01</v>
      </c>
      <c r="B592" s="16" t="str">
        <f>+'[1]Plan1'!B597</f>
        <v>GABIAO TIPO COLCHAO ESPESSURA 17CM - TELA PVC                                  </v>
      </c>
      <c r="C592" s="17" t="str">
        <f>+'[1]Plan1'!C597</f>
        <v>m2</v>
      </c>
      <c r="D592" s="18">
        <f>+'[1]Plan1'!D597</f>
        <v>116.14</v>
      </c>
    </row>
    <row r="593" spans="1:4" ht="15" customHeight="1">
      <c r="A593" s="19" t="str">
        <f>+'[1]Plan1'!A598</f>
        <v>25.11.09.01</v>
      </c>
      <c r="B593" s="20" t="str">
        <f>+'[1]Plan1'!B598</f>
        <v>GABIAO TIPO COLCHAO ESPESSURA 23CM - TELA PVC                                  </v>
      </c>
      <c r="C593" s="21" t="str">
        <f>+'[1]Plan1'!C598</f>
        <v>m2</v>
      </c>
      <c r="D593" s="22">
        <f>+'[1]Plan1'!D598</f>
        <v>130.13</v>
      </c>
    </row>
    <row r="594" spans="1:4" ht="15" customHeight="1">
      <c r="A594" s="15" t="str">
        <f>+'[1]Plan1'!A599</f>
        <v>25.11.10.01</v>
      </c>
      <c r="B594" s="16" t="str">
        <f>+'[1]Plan1'!B599</f>
        <v>GABIAO TIPO COLCHAO ESPESSURA 30CM - TELA PVC                                  </v>
      </c>
      <c r="C594" s="17" t="str">
        <f>+'[1]Plan1'!C599</f>
        <v>m2</v>
      </c>
      <c r="D594" s="18">
        <f>+'[1]Plan1'!D599</f>
        <v>147.27</v>
      </c>
    </row>
    <row r="595" spans="1:4" ht="15" customHeight="1">
      <c r="A595" s="19" t="str">
        <f>+'[1]Plan1'!A600</f>
        <v>25.11.11</v>
      </c>
      <c r="B595" s="20" t="str">
        <f>+'[1]Plan1'!B600</f>
        <v>GABIAO TIPO SACO - TELA GALVANIZADA                                            </v>
      </c>
      <c r="C595" s="21" t="str">
        <f>+'[1]Plan1'!C600</f>
        <v>m3</v>
      </c>
      <c r="D595" s="22">
        <f>+'[1]Plan1'!D600</f>
        <v>338.1</v>
      </c>
    </row>
    <row r="596" spans="1:4" ht="15" customHeight="1">
      <c r="A596" s="15" t="str">
        <f>+'[1]Plan1'!A601</f>
        <v>25.12.02</v>
      </c>
      <c r="B596" s="16" t="str">
        <f>+'[1]Plan1'!B601</f>
        <v>CALCAMENTO CONCRETO FCK 15 MPA                                                 </v>
      </c>
      <c r="C596" s="17" t="str">
        <f>+'[1]Plan1'!C601</f>
        <v>m3</v>
      </c>
      <c r="D596" s="18">
        <f>+'[1]Plan1'!D601</f>
        <v>575.25</v>
      </c>
    </row>
    <row r="597" spans="1:4" ht="15" customHeight="1">
      <c r="A597" s="19" t="str">
        <f>+'[1]Plan1'!A602</f>
        <v>25.12.03</v>
      </c>
      <c r="B597" s="20" t="str">
        <f>+'[1]Plan1'!B602</f>
        <v>CALCAMENTO CONCRETO FCK 10 MPA                                                 </v>
      </c>
      <c r="C597" s="21" t="str">
        <f>+'[1]Plan1'!C602</f>
        <v>m3</v>
      </c>
      <c r="D597" s="22">
        <f>+'[1]Plan1'!D602</f>
        <v>536.45</v>
      </c>
    </row>
    <row r="598" spans="1:4" ht="15" customHeight="1">
      <c r="A598" s="15" t="str">
        <f>+'[1]Plan1'!A603</f>
        <v>25.13.01</v>
      </c>
      <c r="B598" s="16" t="str">
        <f>+'[1]Plan1'!B603</f>
        <v>ALVENARIA TIJOLO                                                               </v>
      </c>
      <c r="C598" s="17" t="str">
        <f>+'[1]Plan1'!C603</f>
        <v>m3</v>
      </c>
      <c r="D598" s="18">
        <f>+'[1]Plan1'!D603</f>
        <v>745.32</v>
      </c>
    </row>
    <row r="599" spans="1:4" ht="15" customHeight="1">
      <c r="A599" s="19" t="str">
        <f>+'[1]Plan1'!A604</f>
        <v>25.13.02</v>
      </c>
      <c r="B599" s="20" t="str">
        <f>+'[1]Plan1'!B604</f>
        <v>ALVENARIA DE PEDRA SECA                                                        </v>
      </c>
      <c r="C599" s="21" t="str">
        <f>+'[1]Plan1'!C604</f>
        <v>m3</v>
      </c>
      <c r="D599" s="22">
        <f>+'[1]Plan1'!D604</f>
        <v>287.19</v>
      </c>
    </row>
    <row r="600" spans="1:4" ht="15" customHeight="1">
      <c r="A600" s="15" t="str">
        <f>+'[1]Plan1'!A605</f>
        <v>25.13.04</v>
      </c>
      <c r="B600" s="16" t="str">
        <f>+'[1]Plan1'!B605</f>
        <v>ALVENARIA DE PEDRA ARGAMASSADA                                                 </v>
      </c>
      <c r="C600" s="17" t="str">
        <f>+'[1]Plan1'!C605</f>
        <v>m3</v>
      </c>
      <c r="D600" s="18">
        <f>+'[1]Plan1'!D605</f>
        <v>505.51</v>
      </c>
    </row>
    <row r="601" spans="1:4" ht="15" customHeight="1">
      <c r="A601" s="19" t="str">
        <f>+'[1]Plan1'!A606</f>
        <v>25.13.05</v>
      </c>
      <c r="B601" s="20" t="str">
        <f>+'[1]Plan1'!B606</f>
        <v>ALVENARIA DE BLOCO DE CONCRETO                                                 </v>
      </c>
      <c r="C601" s="21" t="str">
        <f>+'[1]Plan1'!C606</f>
        <v>m3</v>
      </c>
      <c r="D601" s="22">
        <f>+'[1]Plan1'!D606</f>
        <v>439.09</v>
      </c>
    </row>
    <row r="602" spans="1:4" ht="15" customHeight="1">
      <c r="A602" s="15" t="str">
        <f>+'[1]Plan1'!A607</f>
        <v>25.13.07</v>
      </c>
      <c r="B602" s="16" t="str">
        <f>+'[1]Plan1'!B607</f>
        <v>ARGAM.DE CIMENTO E AREIA TRACO 1:3 E=2CM                                       </v>
      </c>
      <c r="C602" s="17" t="str">
        <f>+'[1]Plan1'!C607</f>
        <v>m2</v>
      </c>
      <c r="D602" s="18">
        <f>+'[1]Plan1'!D607</f>
        <v>31.7</v>
      </c>
    </row>
    <row r="603" spans="1:4" ht="15" customHeight="1">
      <c r="A603" s="19" t="str">
        <f>+'[1]Plan1'!A608</f>
        <v>25.14.02</v>
      </c>
      <c r="B603" s="20" t="str">
        <f>+'[1]Plan1'!B608</f>
        <v>MANTA GEOTEXTIL TECIDA                                                         </v>
      </c>
      <c r="C603" s="21" t="str">
        <f>+'[1]Plan1'!C608</f>
        <v>kg</v>
      </c>
      <c r="D603" s="22">
        <f>+'[1]Plan1'!D608</f>
        <v>36.03</v>
      </c>
    </row>
    <row r="604" spans="1:4" ht="15" customHeight="1">
      <c r="A604" s="15" t="str">
        <f>+'[1]Plan1'!A609</f>
        <v>25.15.01</v>
      </c>
      <c r="B604" s="16" t="str">
        <f>+'[1]Plan1'!B609</f>
        <v>FORNECIMENTO DE TUBO DRENO CONCRETO 15CM                                       </v>
      </c>
      <c r="C604" s="17" t="str">
        <f>+'[1]Plan1'!C609</f>
        <v>m</v>
      </c>
      <c r="D604" s="18">
        <f>+'[1]Plan1'!D609</f>
        <v>28.09</v>
      </c>
    </row>
    <row r="605" spans="1:4" ht="15" customHeight="1">
      <c r="A605" s="19" t="str">
        <f>+'[1]Plan1'!A610</f>
        <v>25.15.02</v>
      </c>
      <c r="B605" s="20" t="str">
        <f>+'[1]Plan1'!B610</f>
        <v>FORNECIMENTO DE TUBO DRENO CONCRETO 20CM                                       </v>
      </c>
      <c r="C605" s="21" t="str">
        <f>+'[1]Plan1'!C610</f>
        <v>m</v>
      </c>
      <c r="D605" s="22">
        <f>+'[1]Plan1'!D610</f>
        <v>35.6</v>
      </c>
    </row>
    <row r="606" spans="1:4" ht="15" customHeight="1">
      <c r="A606" s="15" t="str">
        <f>+'[1]Plan1'!A611</f>
        <v>25.15.03</v>
      </c>
      <c r="B606" s="16" t="str">
        <f>+'[1]Plan1'!B611</f>
        <v>FORNECIMENTO DE TUBO DRENO BARRO 15CM                                          </v>
      </c>
      <c r="C606" s="17" t="str">
        <f>+'[1]Plan1'!C611</f>
        <v>m</v>
      </c>
      <c r="D606" s="18">
        <f>+'[1]Plan1'!D611</f>
        <v>28.09</v>
      </c>
    </row>
    <row r="607" spans="1:4" ht="15" customHeight="1">
      <c r="A607" s="19" t="str">
        <f>+'[1]Plan1'!A612</f>
        <v>25.15.04</v>
      </c>
      <c r="B607" s="20" t="str">
        <f>+'[1]Plan1'!B612</f>
        <v>FORNECIMENTO DE TUBO DRENO BARRO 20CM                                          </v>
      </c>
      <c r="C607" s="21" t="str">
        <f>+'[1]Plan1'!C612</f>
        <v>m</v>
      </c>
      <c r="D607" s="22">
        <f>+'[1]Plan1'!D612</f>
        <v>35.6</v>
      </c>
    </row>
    <row r="608" spans="1:4" ht="15" customHeight="1">
      <c r="A608" s="15" t="str">
        <f>+'[1]Plan1'!A613</f>
        <v>25.15.05</v>
      </c>
      <c r="B608" s="16" t="str">
        <f>+'[1]Plan1'!B613</f>
        <v>ASSENTAMENTO DE TUBO DRENO CONCRETO 15CM                                       </v>
      </c>
      <c r="C608" s="17" t="str">
        <f>+'[1]Plan1'!C613</f>
        <v>m</v>
      </c>
      <c r="D608" s="18">
        <f>+'[1]Plan1'!D613</f>
        <v>24.78</v>
      </c>
    </row>
    <row r="609" spans="1:4" ht="15" customHeight="1">
      <c r="A609" s="19" t="str">
        <f>+'[1]Plan1'!A614</f>
        <v>25.15.06</v>
      </c>
      <c r="B609" s="20" t="str">
        <f>+'[1]Plan1'!B614</f>
        <v>ASSENTAMENTO DE TUBO DRENO CONCRETO 20CM                                       </v>
      </c>
      <c r="C609" s="21" t="str">
        <f>+'[1]Plan1'!C614</f>
        <v>m</v>
      </c>
      <c r="D609" s="22">
        <f>+'[1]Plan1'!D614</f>
        <v>29.48</v>
      </c>
    </row>
    <row r="610" spans="1:4" ht="15" customHeight="1">
      <c r="A610" s="15" t="str">
        <f>+'[1]Plan1'!A615</f>
        <v>25.15.07</v>
      </c>
      <c r="B610" s="16" t="str">
        <f>+'[1]Plan1'!B615</f>
        <v>ASSENTAMENTO DE TUBO DRENO BARRO 15 CM                                         </v>
      </c>
      <c r="C610" s="17" t="str">
        <f>+'[1]Plan1'!C615</f>
        <v>m</v>
      </c>
      <c r="D610" s="18">
        <f>+'[1]Plan1'!D615</f>
        <v>23.09</v>
      </c>
    </row>
    <row r="611" spans="1:4" ht="15" customHeight="1">
      <c r="A611" s="19" t="str">
        <f>+'[1]Plan1'!A616</f>
        <v>25.15.08</v>
      </c>
      <c r="B611" s="20" t="str">
        <f>+'[1]Plan1'!B616</f>
        <v>ASSENTAMENTO DE TUBO DRENO BARRO 20CM                                          </v>
      </c>
      <c r="C611" s="21" t="str">
        <f>+'[1]Plan1'!C616</f>
        <v>m</v>
      </c>
      <c r="D611" s="22">
        <f>+'[1]Plan1'!D616</f>
        <v>27.7</v>
      </c>
    </row>
    <row r="612" spans="1:4" ht="15" customHeight="1">
      <c r="A612" s="15" t="str">
        <f>+'[1]Plan1'!A617</f>
        <v>25.15.09</v>
      </c>
      <c r="B612" s="16" t="str">
        <f>+'[1]Plan1'!B617</f>
        <v>TUBO DE PVC PERFURADO OU NAO D=0,050M                                          </v>
      </c>
      <c r="C612" s="17" t="str">
        <f>+'[1]Plan1'!C617</f>
        <v>m</v>
      </c>
      <c r="D612" s="18">
        <f>+'[1]Plan1'!D617</f>
        <v>18.98</v>
      </c>
    </row>
    <row r="613" spans="1:4" ht="15" customHeight="1">
      <c r="A613" s="19" t="str">
        <f>+'[1]Plan1'!A618</f>
        <v>25.15.09.01</v>
      </c>
      <c r="B613" s="20" t="str">
        <f>+'[1]Plan1'!B618</f>
        <v>TUBO DE PVC PERFURADO OU NAO D=0,025M (D=1")                                   </v>
      </c>
      <c r="C613" s="21" t="str">
        <f>+'[1]Plan1'!C618</f>
        <v>m</v>
      </c>
      <c r="D613" s="22">
        <f>+'[1]Plan1'!D618</f>
        <v>15.23</v>
      </c>
    </row>
    <row r="614" spans="1:4" ht="15" customHeight="1">
      <c r="A614" s="15" t="str">
        <f>+'[1]Plan1'!A619</f>
        <v>25.15.10</v>
      </c>
      <c r="B614" s="16" t="str">
        <f>+'[1]Plan1'!B619</f>
        <v>TUBO DE PVC PERFURADO OU NAO D=0,075M                                          </v>
      </c>
      <c r="C614" s="17" t="str">
        <f>+'[1]Plan1'!C619</f>
        <v>m</v>
      </c>
      <c r="D614" s="18">
        <f>+'[1]Plan1'!D619</f>
        <v>23.96</v>
      </c>
    </row>
    <row r="615" spans="1:4" ht="15" customHeight="1">
      <c r="A615" s="19" t="str">
        <f>+'[1]Plan1'!A620</f>
        <v>25.15.11</v>
      </c>
      <c r="B615" s="20" t="str">
        <f>+'[1]Plan1'!B620</f>
        <v>TUBO DE PVC PERFURADO OU NAO D=0,10M                                           </v>
      </c>
      <c r="C615" s="21" t="str">
        <f>+'[1]Plan1'!C620</f>
        <v>m</v>
      </c>
      <c r="D615" s="22">
        <f>+'[1]Plan1'!D620</f>
        <v>33.18</v>
      </c>
    </row>
    <row r="616" spans="1:4" ht="15" customHeight="1">
      <c r="A616" s="15" t="str">
        <f>+'[1]Plan1'!A621</f>
        <v>25.15.12</v>
      </c>
      <c r="B616" s="16" t="str">
        <f>+'[1]Plan1'!B621</f>
        <v>TUBO DE PVC PERFURADO OU NAO D=0,15M                                           </v>
      </c>
      <c r="C616" s="17" t="str">
        <f>+'[1]Plan1'!C621</f>
        <v>m</v>
      </c>
      <c r="D616" s="18">
        <f>+'[1]Plan1'!D621</f>
        <v>67.35</v>
      </c>
    </row>
    <row r="617" spans="1:4" ht="15" customHeight="1">
      <c r="A617" s="19" t="str">
        <f>+'[1]Plan1'!A622</f>
        <v>25.19.01</v>
      </c>
      <c r="B617" s="20" t="str">
        <f>+'[1]Plan1'!B622</f>
        <v>RETALUDAMENTO DE 1 E 2 CATEGORIA                                               </v>
      </c>
      <c r="C617" s="21" t="str">
        <f>+'[1]Plan1'!C622</f>
        <v>m3</v>
      </c>
      <c r="D617" s="22">
        <f>+'[1]Plan1'!D622</f>
        <v>47.52</v>
      </c>
    </row>
    <row r="618" spans="1:4" ht="15" customHeight="1">
      <c r="A618" s="15" t="str">
        <f>+'[1]Plan1'!A623</f>
        <v>25.20.01</v>
      </c>
      <c r="B618" s="16" t="str">
        <f>+'[1]Plan1'!B623</f>
        <v>SOLO REFORCADO TIPO GREIDE COM ALTURA DE 0 A 6 METROS.                         </v>
      </c>
      <c r="C618" s="17" t="str">
        <f>+'[1]Plan1'!C623</f>
        <v>m2</v>
      </c>
      <c r="D618" s="18">
        <f>+'[1]Plan1'!D623</f>
        <v>677.56</v>
      </c>
    </row>
    <row r="619" spans="1:4" ht="15" customHeight="1">
      <c r="A619" s="19" t="str">
        <f>+'[1]Plan1'!A624</f>
        <v>25.20.02</v>
      </c>
      <c r="B619" s="20" t="str">
        <f>+'[1]Plan1'!B624</f>
        <v>SOLO REFORCADO TIPO GREIDE COM ALTURA DE 6 A 9 METROS                          </v>
      </c>
      <c r="C619" s="21" t="str">
        <f>+'[1]Plan1'!C624</f>
        <v>m2</v>
      </c>
      <c r="D619" s="22">
        <f>+'[1]Plan1'!D624</f>
        <v>742.03</v>
      </c>
    </row>
    <row r="620" spans="1:4" ht="15" customHeight="1">
      <c r="A620" s="15" t="str">
        <f>+'[1]Plan1'!A625</f>
        <v>25.20.03</v>
      </c>
      <c r="B620" s="16" t="str">
        <f>+'[1]Plan1'!B625</f>
        <v>SOLO REFORCADO TIPO GREIDE COM ALTURA DE 9 A 12 METROS                         </v>
      </c>
      <c r="C620" s="17" t="str">
        <f>+'[1]Plan1'!C625</f>
        <v>m2</v>
      </c>
      <c r="D620" s="18">
        <f>+'[1]Plan1'!D625</f>
        <v>885.78</v>
      </c>
    </row>
    <row r="621" spans="1:4" ht="15" customHeight="1">
      <c r="A621" s="19" t="str">
        <f>+'[1]Plan1'!A626</f>
        <v>25.20.04</v>
      </c>
      <c r="B621" s="20" t="str">
        <f>+'[1]Plan1'!B626</f>
        <v>SOLO REFORCADO TIPO GREIDE COM ALTURA DE 12 A 15 METROS                        </v>
      </c>
      <c r="C621" s="21" t="str">
        <f>+'[1]Plan1'!C626</f>
        <v>m2</v>
      </c>
      <c r="D621" s="22">
        <f>+'[1]Plan1'!D626</f>
        <v>1074.19</v>
      </c>
    </row>
    <row r="622" spans="1:4" ht="15" customHeight="1">
      <c r="A622" s="15" t="str">
        <f>+'[1]Plan1'!A627</f>
        <v>25.20.05</v>
      </c>
      <c r="B622" s="16" t="str">
        <f>+'[1]Plan1'!B627</f>
        <v>SOLO REFORCADO TIPO ENCONTRO PORTANTE COM ALTURA DE 0 A 6 METROS.              </v>
      </c>
      <c r="C622" s="17" t="str">
        <f>+'[1]Plan1'!C627</f>
        <v>m2</v>
      </c>
      <c r="D622" s="18">
        <f>+'[1]Plan1'!D627</f>
        <v>943.62</v>
      </c>
    </row>
    <row r="623" spans="1:4" ht="15" customHeight="1">
      <c r="A623" s="19" t="str">
        <f>+'[1]Plan1'!A628</f>
        <v>25.20.06</v>
      </c>
      <c r="B623" s="20" t="str">
        <f>+'[1]Plan1'!B628</f>
        <v>SOLO REFORCADO TIPO ENCONTRO PORTANTE COM ALTURA DE 6 A 9 METROS               </v>
      </c>
      <c r="C623" s="21" t="str">
        <f>+'[1]Plan1'!C628</f>
        <v>m2</v>
      </c>
      <c r="D623" s="22">
        <f>+'[1]Plan1'!D628</f>
        <v>1140.29</v>
      </c>
    </row>
    <row r="624" spans="1:4" ht="15" customHeight="1">
      <c r="A624" s="15" t="str">
        <f>+'[1]Plan1'!A629</f>
        <v>25.20.07</v>
      </c>
      <c r="B624" s="16" t="str">
        <f>+'[1]Plan1'!B629</f>
        <v>SOLO REFORCADO TIPO ENCONTRO PORTANTE COM ALTURA DE 9 A 12 METROS              </v>
      </c>
      <c r="C624" s="17" t="str">
        <f>+'[1]Plan1'!C629</f>
        <v>m2</v>
      </c>
      <c r="D624" s="18">
        <f>+'[1]Plan1'!D629</f>
        <v>1338.46</v>
      </c>
    </row>
    <row r="625" spans="1:4" ht="15" customHeight="1">
      <c r="A625" s="19" t="str">
        <f>+'[1]Plan1'!A630</f>
        <v>25.20.08</v>
      </c>
      <c r="B625" s="20" t="str">
        <f>+'[1]Plan1'!B630</f>
        <v>SOLO REFORCADO TIPO ENCONTRO PORTANTE COM ALTURA DE 12 A 15 METROS             </v>
      </c>
      <c r="C625" s="21" t="str">
        <f>+'[1]Plan1'!C630</f>
        <v>m2</v>
      </c>
      <c r="D625" s="22">
        <f>+'[1]Plan1'!D630</f>
        <v>1677.35</v>
      </c>
    </row>
    <row r="626" spans="1:4" ht="15" customHeight="1">
      <c r="A626" s="15" t="str">
        <f>+'[1]Plan1'!A631</f>
        <v>25.20.09</v>
      </c>
      <c r="B626" s="16" t="str">
        <f>+'[1]Plan1'!B631</f>
        <v>SOLO REFORCADO TIPO PE DE TALUDE COM ALTURA DE 0 A 6M E ATERRO DE 0 A 3M       </v>
      </c>
      <c r="C626" s="17" t="str">
        <f>+'[1]Plan1'!C631</f>
        <v>m2</v>
      </c>
      <c r="D626" s="18">
        <f>+'[1]Plan1'!D631</f>
        <v>705.65</v>
      </c>
    </row>
    <row r="627" spans="1:4" ht="15" customHeight="1">
      <c r="A627" s="19" t="str">
        <f>+'[1]Plan1'!A632</f>
        <v>25.20.10</v>
      </c>
      <c r="B627" s="20" t="str">
        <f>+'[1]Plan1'!B632</f>
        <v>SOLO REFORCADO TIPO PE DE TALUDE COM ALTURA DE 0 A 6M E ATERRO DE 3 A 6M       </v>
      </c>
      <c r="C627" s="21" t="str">
        <f>+'[1]Plan1'!C632</f>
        <v>m2</v>
      </c>
      <c r="D627" s="22">
        <f>+'[1]Plan1'!D632</f>
        <v>737.05</v>
      </c>
    </row>
    <row r="628" spans="1:4" ht="15" customHeight="1">
      <c r="A628" s="15" t="str">
        <f>+'[1]Plan1'!A633</f>
        <v>25.20.11</v>
      </c>
      <c r="B628" s="16" t="str">
        <f>+'[1]Plan1'!B633</f>
        <v>SOLO REFORCADO TIPO PE DE TALUDE COM ALTURA DE 0 A 6M E ATERRO MAIOR QUE 6M    </v>
      </c>
      <c r="C628" s="17" t="str">
        <f>+'[1]Plan1'!C633</f>
        <v>m2</v>
      </c>
      <c r="D628" s="18">
        <f>+'[1]Plan1'!D633</f>
        <v>889.09</v>
      </c>
    </row>
    <row r="629" spans="1:4" ht="15" customHeight="1">
      <c r="A629" s="19" t="str">
        <f>+'[1]Plan1'!A634</f>
        <v>25.20.12</v>
      </c>
      <c r="B629" s="20" t="str">
        <f>+'[1]Plan1'!B634</f>
        <v>SOLO REFORCADO TIPO PE DE TALUDE COM ALTURA DE 6 A 9M E ATERRO DE 0 A 3M       </v>
      </c>
      <c r="C629" s="21" t="str">
        <f>+'[1]Plan1'!C634</f>
        <v>m2</v>
      </c>
      <c r="D629" s="22">
        <f>+'[1]Plan1'!D634</f>
        <v>773.42</v>
      </c>
    </row>
    <row r="630" spans="1:4" ht="15" customHeight="1">
      <c r="A630" s="15" t="str">
        <f>+'[1]Plan1'!A635</f>
        <v>25.20.13</v>
      </c>
      <c r="B630" s="16" t="str">
        <f>+'[1]Plan1'!B635</f>
        <v>SOLO REFORCADO TIPO PE DE TALUDE COM ALTURA DE 6 A 9M E ATERRO DE 3 A 6M       </v>
      </c>
      <c r="C630" s="17" t="str">
        <f>+'[1]Plan1'!C635</f>
        <v>m2</v>
      </c>
      <c r="D630" s="18">
        <f>+'[1]Plan1'!D635</f>
        <v>889.09</v>
      </c>
    </row>
    <row r="631" spans="1:4" ht="15" customHeight="1">
      <c r="A631" s="19" t="str">
        <f>+'[1]Plan1'!A636</f>
        <v>25.20.14</v>
      </c>
      <c r="B631" s="20" t="str">
        <f>+'[1]Plan1'!B636</f>
        <v>SOLO REFORCADO TIPO PE DE TALUDE COM ALTURA DE 6 A 9M E ATERRO MAIOR QUE 6M    </v>
      </c>
      <c r="C631" s="21" t="str">
        <f>+'[1]Plan1'!C636</f>
        <v>m2</v>
      </c>
      <c r="D631" s="22">
        <f>+'[1]Plan1'!D636</f>
        <v>933.73</v>
      </c>
    </row>
    <row r="632" spans="1:4" ht="15" customHeight="1">
      <c r="A632" s="15" t="str">
        <f>+'[1]Plan1'!A637</f>
        <v>25.20.15</v>
      </c>
      <c r="B632" s="16" t="str">
        <f>+'[1]Plan1'!B637</f>
        <v>SOLO REFORCADO TIPO PE DE TALUDE COM ALTURA DE 9 A 12M E ATERRO DE 0 A 3M      </v>
      </c>
      <c r="C632" s="17" t="str">
        <f>+'[1]Plan1'!C637</f>
        <v>m2</v>
      </c>
      <c r="D632" s="18">
        <f>+'[1]Plan1'!D637</f>
        <v>933.73</v>
      </c>
    </row>
    <row r="633" spans="1:4" ht="15" customHeight="1">
      <c r="A633" s="19" t="str">
        <f>+'[1]Plan1'!A638</f>
        <v>25.20.16</v>
      </c>
      <c r="B633" s="20" t="str">
        <f>+'[1]Plan1'!B638</f>
        <v>SOLO REFORCADO TIPO PE DE TALUDE COM ALTURA DE 9 A 12M E ATERRO DE 3 A 6M      </v>
      </c>
      <c r="C633" s="21" t="str">
        <f>+'[1]Plan1'!C638</f>
        <v>m2</v>
      </c>
      <c r="D633" s="22">
        <f>+'[1]Plan1'!D638</f>
        <v>1077.49</v>
      </c>
    </row>
    <row r="634" spans="1:4" ht="15" customHeight="1">
      <c r="A634" s="15" t="str">
        <f>+'[1]Plan1'!A639</f>
        <v>25.20.17</v>
      </c>
      <c r="B634" s="16" t="str">
        <f>+'[1]Plan1'!B639</f>
        <v>SOLO REFORCADO TIPO PE DE TALUDE COM ALTURA DE 9 A 12M E ATERRO MAIOR QUE 6M   </v>
      </c>
      <c r="C634" s="17" t="str">
        <f>+'[1]Plan1'!C639</f>
        <v>m2</v>
      </c>
      <c r="D634" s="18">
        <f>+'[1]Plan1'!D639</f>
        <v>1077.49</v>
      </c>
    </row>
    <row r="635" spans="1:4" ht="15" customHeight="1">
      <c r="A635" s="19" t="str">
        <f>+'[1]Plan1'!A640</f>
        <v>25.20.18</v>
      </c>
      <c r="B635" s="20" t="str">
        <f>+'[1]Plan1'!B640</f>
        <v>SOLO REFORCADO TIPO DE PE DE TALUDE DE 12 A 15M E ATERRO DE 0 A 3M             </v>
      </c>
      <c r="C635" s="21" t="str">
        <f>+'[1]Plan1'!C640</f>
        <v>m2</v>
      </c>
      <c r="D635" s="22">
        <f>+'[1]Plan1'!D640</f>
        <v>1132.04</v>
      </c>
    </row>
    <row r="636" spans="1:4" ht="15" customHeight="1">
      <c r="A636" s="15" t="str">
        <f>+'[1]Plan1'!A641</f>
        <v>25.20.19</v>
      </c>
      <c r="B636" s="16" t="str">
        <f>+'[1]Plan1'!B641</f>
        <v>SOLO REFORCADO TIPO PE DE TALUDE DE 12 A 15M E ATERRO DE 3 A 6M                </v>
      </c>
      <c r="C636" s="17" t="str">
        <f>+'[1]Plan1'!C641</f>
        <v>m2</v>
      </c>
      <c r="D636" s="18">
        <f>+'[1]Plan1'!D641</f>
        <v>1216.29</v>
      </c>
    </row>
    <row r="637" spans="1:4" ht="15" customHeight="1">
      <c r="A637" s="19" t="str">
        <f>+'[1]Plan1'!A642</f>
        <v>25.20.20</v>
      </c>
      <c r="B637" s="20" t="str">
        <f>+'[1]Plan1'!B642</f>
        <v>SOLO REFORCADO TIPO PE DE TALUDE DE 12 A 15M E ATERRO MAIOR QUE 6M             </v>
      </c>
      <c r="C637" s="21" t="str">
        <f>+'[1]Plan1'!C642</f>
        <v>m2</v>
      </c>
      <c r="D637" s="22">
        <f>+'[1]Plan1'!D642</f>
        <v>1251</v>
      </c>
    </row>
    <row r="638" spans="1:4" ht="15" customHeight="1">
      <c r="A638" s="15" t="str">
        <f>+'[1]Plan1'!A643</f>
        <v>25.21.01</v>
      </c>
      <c r="B638" s="16" t="str">
        <f>+'[1]Plan1'!B643</f>
        <v>SOLO REF. C/ MALHA HEXAG. DUPLA TORCAO-PANO UNICO GREIDE C/ 0 A 6M - EM RACHAO.</v>
      </c>
      <c r="C638" s="17" t="str">
        <f>+'[1]Plan1'!C643</f>
        <v>m2</v>
      </c>
      <c r="D638" s="18">
        <f>+'[1]Plan1'!D643</f>
        <v>553.61</v>
      </c>
    </row>
    <row r="639" spans="1:4" ht="15" customHeight="1">
      <c r="A639" s="19" t="str">
        <f>+'[1]Plan1'!A644</f>
        <v>25.21.02</v>
      </c>
      <c r="B639" s="20" t="str">
        <f>+'[1]Plan1'!B644</f>
        <v>SOLO REF. C/ MALHA HEXAG. DUPLA TORCAO-PANO UNICO GREIDE C/ 6 A 9M - EM RACHAO.</v>
      </c>
      <c r="C639" s="21" t="str">
        <f>+'[1]Plan1'!C644</f>
        <v>m2</v>
      </c>
      <c r="D639" s="22">
        <f>+'[1]Plan1'!D644</f>
        <v>591.92</v>
      </c>
    </row>
    <row r="640" spans="1:4" ht="15" customHeight="1">
      <c r="A640" s="15" t="str">
        <f>+'[1]Plan1'!A645</f>
        <v>25.21.03</v>
      </c>
      <c r="B640" s="16" t="str">
        <f>+'[1]Plan1'!B645</f>
        <v>SOLO REF. C/ MALHA HEXAG. DUPLA TORCAO-PANO UNICO GREIDE C/ 9 A 12M - EM RACHAO</v>
      </c>
      <c r="C640" s="17" t="str">
        <f>+'[1]Plan1'!C645</f>
        <v>m2</v>
      </c>
      <c r="D640" s="18">
        <f>+'[1]Plan1'!D645</f>
        <v>715.03</v>
      </c>
    </row>
    <row r="641" spans="1:4" ht="15" customHeight="1">
      <c r="A641" s="19" t="str">
        <f>+'[1]Plan1'!A646</f>
        <v>25.21.04</v>
      </c>
      <c r="B641" s="20" t="str">
        <f>+'[1]Plan1'!B646</f>
        <v>SOLO REF. C/ MALHA HEXAG. DUPLA TORCAO-PANO UNICO GREIDE C/ 12A15M - EM RACHAO </v>
      </c>
      <c r="C641" s="21" t="str">
        <f>+'[1]Plan1'!C646</f>
        <v>m2</v>
      </c>
      <c r="D641" s="22">
        <f>+'[1]Plan1'!D646</f>
        <v>853.3</v>
      </c>
    </row>
    <row r="642" spans="1:4" ht="15" customHeight="1">
      <c r="A642" s="15" t="str">
        <f>+'[1]Plan1'!A647</f>
        <v>25.21.05</v>
      </c>
      <c r="B642" s="16" t="str">
        <f>+'[1]Plan1'!B647</f>
        <v>SOLO REF. C/ MALHA HEXAG. DUPLA TORCAO-PANO UNICO GREIDE C/ 15A18M - EM RACHAO </v>
      </c>
      <c r="C642" s="17" t="str">
        <f>+'[1]Plan1'!C647</f>
        <v>m2</v>
      </c>
      <c r="D642" s="18">
        <f>+'[1]Plan1'!D647</f>
        <v>1083.8</v>
      </c>
    </row>
    <row r="643" spans="1:4" ht="15" customHeight="1">
      <c r="A643" s="19" t="str">
        <f>+'[1]Plan1'!A648</f>
        <v>25.21.06</v>
      </c>
      <c r="B643" s="20" t="str">
        <f>+'[1]Plan1'!B648</f>
        <v>SOLO REF. MALHA HEXAG. DUPLA TORCAO-PANO UNICO ENCONTRO PORTAN.0 A 6M-EM RACHAO</v>
      </c>
      <c r="C643" s="21" t="str">
        <f>+'[1]Plan1'!C648</f>
        <v>m2</v>
      </c>
      <c r="D643" s="22">
        <f>+'[1]Plan1'!D648</f>
        <v>757.93</v>
      </c>
    </row>
    <row r="644" spans="1:4" ht="15" customHeight="1">
      <c r="A644" s="15" t="str">
        <f>+'[1]Plan1'!A649</f>
        <v>25.21.07</v>
      </c>
      <c r="B644" s="16" t="str">
        <f>+'[1]Plan1'!B649</f>
        <v>SOLO REF. MALHA HEXAG. DUPLA TORCAO-PANO UNICO ENCONTRO PORTAN.6 A 9M-EM RACHAO</v>
      </c>
      <c r="C644" s="17" t="str">
        <f>+'[1]Plan1'!C649</f>
        <v>m2</v>
      </c>
      <c r="D644" s="18">
        <f>+'[1]Plan1'!D649</f>
        <v>937.45</v>
      </c>
    </row>
    <row r="645" spans="1:4" ht="15" customHeight="1">
      <c r="A645" s="19" t="str">
        <f>+'[1]Plan1'!A650</f>
        <v>25.21.08</v>
      </c>
      <c r="B645" s="20" t="str">
        <f>+'[1]Plan1'!B650</f>
        <v>SOLO REF.MALHA HEXAG.DUPLA TORCAO-PANO UNICO ENCONTRO PORTAN.9 A 12M-EM RACHAO </v>
      </c>
      <c r="C645" s="21" t="str">
        <f>+'[1]Plan1'!C650</f>
        <v>m2</v>
      </c>
      <c r="D645" s="22">
        <f>+'[1]Plan1'!D650</f>
        <v>1081.5</v>
      </c>
    </row>
    <row r="646" spans="1:4" ht="15" customHeight="1">
      <c r="A646" s="15" t="str">
        <f>+'[1]Plan1'!A651</f>
        <v>25.21.09</v>
      </c>
      <c r="B646" s="16" t="str">
        <f>+'[1]Plan1'!B651</f>
        <v>SOLO REF.MALHA HEXAG.DUPLA TORCAO-PANO UNICO ENCONTRO PORTAN.12 A 15M-EM RACHAO</v>
      </c>
      <c r="C646" s="17" t="str">
        <f>+'[1]Plan1'!C651</f>
        <v>m2</v>
      </c>
      <c r="D646" s="18">
        <f>+'[1]Plan1'!D651</f>
        <v>1377.48</v>
      </c>
    </row>
    <row r="647" spans="1:4" ht="15" customHeight="1">
      <c r="A647" s="19" t="str">
        <f>+'[1]Plan1'!A652</f>
        <v>25.21.10</v>
      </c>
      <c r="B647" s="20" t="str">
        <f>+'[1]Plan1'!B652</f>
        <v>SOLO REF.MALHA HEXAG.DUPLA TORCAO-PANO UNICO ENCONTRO PORTAN.15 A 18M-EM RACHAO</v>
      </c>
      <c r="C647" s="21" t="str">
        <f>+'[1]Plan1'!C652</f>
        <v>m2</v>
      </c>
      <c r="D647" s="22">
        <f>+'[1]Plan1'!D652</f>
        <v>1664.45</v>
      </c>
    </row>
    <row r="648" spans="1:4" ht="15" customHeight="1">
      <c r="A648" s="15" t="str">
        <f>+'[1]Plan1'!A653</f>
        <v>25.21.11</v>
      </c>
      <c r="B648" s="16" t="str">
        <f>+'[1]Plan1'!B653</f>
        <v>SOLO REF.C/MALHA HEX.DUPLA TORCAO-PANO UNICO PE DE TALUDE 0A6M E ATERRO 0A3M   </v>
      </c>
      <c r="C648" s="17" t="str">
        <f>+'[1]Plan1'!C653</f>
        <v>m2</v>
      </c>
      <c r="D648" s="18">
        <f>+'[1]Plan1'!D653</f>
        <v>550.36</v>
      </c>
    </row>
    <row r="649" spans="1:4" ht="15" customHeight="1">
      <c r="A649" s="19" t="str">
        <f>+'[1]Plan1'!A654</f>
        <v>25.21.12</v>
      </c>
      <c r="B649" s="20" t="str">
        <f>+'[1]Plan1'!B654</f>
        <v>SOLO REF.C/MALHA HEX.DUPLA TORCAO-PANO UNICO PE DE TALUDE 0A6M E ATERRO 3A6M   </v>
      </c>
      <c r="C649" s="21" t="str">
        <f>+'[1]Plan1'!C654</f>
        <v>m2</v>
      </c>
      <c r="D649" s="22">
        <f>+'[1]Plan1'!D654</f>
        <v>588.45</v>
      </c>
    </row>
    <row r="650" spans="1:4" ht="15" customHeight="1">
      <c r="A650" s="15" t="str">
        <f>+'[1]Plan1'!A655</f>
        <v>25.21.13</v>
      </c>
      <c r="B650" s="16" t="str">
        <f>+'[1]Plan1'!B655</f>
        <v>SOLO REF.C/MALHA HEX.DUPLA TORCAO-PANO UNICO PE DE TALUDE 0A6M E ATERRO &gt; 6M   </v>
      </c>
      <c r="C650" s="17" t="str">
        <f>+'[1]Plan1'!C655</f>
        <v>m2</v>
      </c>
      <c r="D650" s="18">
        <f>+'[1]Plan1'!D655</f>
        <v>623.87</v>
      </c>
    </row>
    <row r="651" spans="1:4" ht="15" customHeight="1">
      <c r="A651" s="19" t="str">
        <f>+'[1]Plan1'!A656</f>
        <v>25.21.14</v>
      </c>
      <c r="B651" s="20" t="str">
        <f>+'[1]Plan1'!B656</f>
        <v>SOLO REF.C/MALHA HEX.DUPLA TORCAO-PANO UNICO PE DE TALUDE 6A9M E ATERRO 0A3M   </v>
      </c>
      <c r="C651" s="21" t="str">
        <f>+'[1]Plan1'!C656</f>
        <v>m2</v>
      </c>
      <c r="D651" s="22">
        <f>+'[1]Plan1'!D656</f>
        <v>621.67</v>
      </c>
    </row>
    <row r="652" spans="1:4" ht="15" customHeight="1">
      <c r="A652" s="15" t="str">
        <f>+'[1]Plan1'!A657</f>
        <v>25.21.15</v>
      </c>
      <c r="B652" s="16" t="str">
        <f>+'[1]Plan1'!B657</f>
        <v>SOLO REF.C/MALHA HEX.DUPLA TORCAO-PANO UNICO PE DE TALUDE 6A9M E ATERRO 3A6M   </v>
      </c>
      <c r="C652" s="17" t="str">
        <f>+'[1]Plan1'!C657</f>
        <v>m2</v>
      </c>
      <c r="D652" s="18">
        <f>+'[1]Plan1'!D657</f>
        <v>709.53</v>
      </c>
    </row>
    <row r="653" spans="1:4" ht="15" customHeight="1">
      <c r="A653" s="19" t="str">
        <f>+'[1]Plan1'!A658</f>
        <v>25.21.16</v>
      </c>
      <c r="B653" s="20" t="str">
        <f>+'[1]Plan1'!B658</f>
        <v>SOLO REF.C/MALHA HEX.DUPLA TORCAO-PANO UNICO PE DE TALUDE 6A9M E ATERRO &gt; 6M.  </v>
      </c>
      <c r="C653" s="21" t="str">
        <f>+'[1]Plan1'!C658</f>
        <v>m2</v>
      </c>
      <c r="D653" s="22">
        <f>+'[1]Plan1'!D658</f>
        <v>783.52</v>
      </c>
    </row>
    <row r="654" spans="1:4" ht="15" customHeight="1">
      <c r="A654" s="15" t="str">
        <f>+'[1]Plan1'!A659</f>
        <v>25.21.17</v>
      </c>
      <c r="B654" s="16" t="str">
        <f>+'[1]Plan1'!B659</f>
        <v>SOLO REF.C/MALHA HEX.DUPLA TORCAO-PANO UNICO PE DE TALUDE 9A12M E ATERRO 0A3M  </v>
      </c>
      <c r="C654" s="17" t="str">
        <f>+'[1]Plan1'!C659</f>
        <v>m2</v>
      </c>
      <c r="D654" s="18">
        <f>+'[1]Plan1'!D659</f>
        <v>764.5</v>
      </c>
    </row>
    <row r="655" spans="1:4" ht="15" customHeight="1">
      <c r="A655" s="19" t="str">
        <f>+'[1]Plan1'!A660</f>
        <v>25.21.18</v>
      </c>
      <c r="B655" s="20" t="str">
        <f>+'[1]Plan1'!B660</f>
        <v>SOLO REF.C/MALHA HEX.DUPLA TORCAO-PANO UNICO PE DE TALUDE 9A12M E ATERRO 3A6M  </v>
      </c>
      <c r="C655" s="21" t="str">
        <f>+'[1]Plan1'!C660</f>
        <v>m2</v>
      </c>
      <c r="D655" s="22">
        <f>+'[1]Plan1'!D660</f>
        <v>875.19</v>
      </c>
    </row>
    <row r="656" spans="1:4" ht="15" customHeight="1">
      <c r="A656" s="15" t="str">
        <f>+'[1]Plan1'!A661</f>
        <v>25.21.19</v>
      </c>
      <c r="B656" s="16" t="str">
        <f>+'[1]Plan1'!B661</f>
        <v>SOLO REF.C/MALHA HEX.DUPLA TORCAO-PANO UNICO PE DE TALUDE 9A12M E ATERRO &gt; 6M. </v>
      </c>
      <c r="C656" s="17" t="str">
        <f>+'[1]Plan1'!C661</f>
        <v>m2</v>
      </c>
      <c r="D656" s="18">
        <f>+'[1]Plan1'!D661</f>
        <v>935.42</v>
      </c>
    </row>
    <row r="657" spans="1:4" ht="15" customHeight="1">
      <c r="A657" s="19" t="str">
        <f>+'[1]Plan1'!A662</f>
        <v>25.21.20</v>
      </c>
      <c r="B657" s="20" t="str">
        <f>+'[1]Plan1'!B662</f>
        <v>SOLO REF.C/MALHA HEX.DUPLA TORCAO-PANO UNICO PE TALUDE C/12A15M E ATERRO 0A3M  </v>
      </c>
      <c r="C657" s="21" t="str">
        <f>+'[1]Plan1'!C662</f>
        <v>m2</v>
      </c>
      <c r="D657" s="22">
        <f>+'[1]Plan1'!D662</f>
        <v>909.14</v>
      </c>
    </row>
    <row r="658" spans="1:4" ht="15" customHeight="1">
      <c r="A658" s="15" t="str">
        <f>+'[1]Plan1'!A663</f>
        <v>25.21.21</v>
      </c>
      <c r="B658" s="16" t="str">
        <f>+'[1]Plan1'!B663</f>
        <v>SOLO REF.C/MALHA HEX.DUPLA TORCAO-PANO UNICO PE TALUDE C/12A15M E ATERRO 3A6M  </v>
      </c>
      <c r="C658" s="17" t="str">
        <f>+'[1]Plan1'!C663</f>
        <v>m2</v>
      </c>
      <c r="D658" s="18">
        <f>+'[1]Plan1'!D663</f>
        <v>996.71</v>
      </c>
    </row>
    <row r="659" spans="1:4" ht="15" customHeight="1">
      <c r="A659" s="19" t="str">
        <f>+'[1]Plan1'!A664</f>
        <v>25.21.22</v>
      </c>
      <c r="B659" s="20" t="str">
        <f>+'[1]Plan1'!B664</f>
        <v>SOLO REF.C/MALHA HEX.DUPLA TORCAO-PANO UNICO PE TALUDE C/12A15M E ATERRO &gt; 6M  </v>
      </c>
      <c r="C659" s="21" t="str">
        <f>+'[1]Plan1'!C664</f>
        <v>m2</v>
      </c>
      <c r="D659" s="22">
        <f>+'[1]Plan1'!D664</f>
        <v>1032.63</v>
      </c>
    </row>
    <row r="660" spans="1:4" ht="15" customHeight="1">
      <c r="A660" s="15" t="str">
        <f>+'[1]Plan1'!A665</f>
        <v>25.21.23</v>
      </c>
      <c r="B660" s="16" t="str">
        <f>+'[1]Plan1'!B665</f>
        <v>SOLO REF.C/MALHA HEX.DUPLA TORCAO-PANO UNICO PE TALUDE C/15A18M E ATERRO 0A3M  </v>
      </c>
      <c r="C660" s="17" t="str">
        <f>+'[1]Plan1'!C665</f>
        <v>m2</v>
      </c>
      <c r="D660" s="18">
        <f>+'[1]Plan1'!D665</f>
        <v>1009.71</v>
      </c>
    </row>
    <row r="661" spans="1:4" ht="15" customHeight="1">
      <c r="A661" s="19" t="str">
        <f>+'[1]Plan1'!A666</f>
        <v>25.21.24</v>
      </c>
      <c r="B661" s="20" t="str">
        <f>+'[1]Plan1'!B666</f>
        <v>SOLO REF.C/MALHA HEX.DUPLA TORCAO-PANO UNICO PE TALUDE C/15A18M E ATERRO 3A6M  </v>
      </c>
      <c r="C661" s="21" t="str">
        <f>+'[1]Plan1'!C666</f>
        <v>m2</v>
      </c>
      <c r="D661" s="22">
        <f>+'[1]Plan1'!D666</f>
        <v>1196.86</v>
      </c>
    </row>
    <row r="662" spans="1:4" ht="15" customHeight="1">
      <c r="A662" s="15" t="str">
        <f>+'[1]Plan1'!A667</f>
        <v>25.21.25</v>
      </c>
      <c r="B662" s="16" t="str">
        <f>+'[1]Plan1'!B667</f>
        <v>SOLO REF.C/MALHA HEX.DUPLA TORCAO-PANO UNICO PE TALUDE C/15A18M E ATERRO &gt; 6M. </v>
      </c>
      <c r="C662" s="17" t="str">
        <f>+'[1]Plan1'!C667</f>
        <v>m2</v>
      </c>
      <c r="D662" s="18">
        <f>+'[1]Plan1'!D667</f>
        <v>1473.66</v>
      </c>
    </row>
    <row r="663" spans="1:4" ht="15" customHeight="1">
      <c r="A663" s="19" t="str">
        <f>+'[1]Plan1'!A668</f>
        <v>25.21.26</v>
      </c>
      <c r="B663" s="20" t="str">
        <f>+'[1]Plan1'!B668</f>
        <v>SOLO REF. C/ MALHA HEX. DUPLA TORCAO-PANO UNICO VERDE GREIDE C/ 0A6M - INCL. 70</v>
      </c>
      <c r="C663" s="21" t="str">
        <f>+'[1]Plan1'!C668</f>
        <v>m2</v>
      </c>
      <c r="D663" s="22">
        <f>+'[1]Plan1'!D668</f>
        <v>440.03</v>
      </c>
    </row>
    <row r="664" spans="1:4" ht="15" customHeight="1">
      <c r="A664" s="15" t="str">
        <f>+'[1]Plan1'!A669</f>
        <v>25.21.27</v>
      </c>
      <c r="B664" s="16" t="str">
        <f>+'[1]Plan1'!B669</f>
        <v>SOLO REF. C/ MALHA HEX. DUPLA TORCAO-PANO UNICO VERDE GREIDE C/ 6A9M - INCL. 70</v>
      </c>
      <c r="C664" s="17" t="str">
        <f>+'[1]Plan1'!C669</f>
        <v>m2</v>
      </c>
      <c r="D664" s="18">
        <f>+'[1]Plan1'!D669</f>
        <v>543.27</v>
      </c>
    </row>
    <row r="665" spans="1:4" ht="15" customHeight="1">
      <c r="A665" s="19" t="str">
        <f>+'[1]Plan1'!A670</f>
        <v>25.21.28</v>
      </c>
      <c r="B665" s="20" t="str">
        <f>+'[1]Plan1'!B670</f>
        <v>SOLO REF. C/ MALHA HEX. DUPLA TORCAO-PANO UNICO VERDE GREIDE C/9A12M - INCL. 70</v>
      </c>
      <c r="C665" s="21" t="str">
        <f>+'[1]Plan1'!C670</f>
        <v>m2</v>
      </c>
      <c r="D665" s="22">
        <f>+'[1]Plan1'!D670</f>
        <v>636</v>
      </c>
    </row>
    <row r="666" spans="1:4" ht="15" customHeight="1">
      <c r="A666" s="15" t="str">
        <f>+'[1]Plan1'!A671</f>
        <v>25.21.29</v>
      </c>
      <c r="B666" s="16" t="str">
        <f>+'[1]Plan1'!B671</f>
        <v>SOLO REF. C/ MALHA HEX. DUPLA TORCAO-PANO UNICO VERDE GREIDE C/12A15M - INCL.70</v>
      </c>
      <c r="C666" s="17" t="str">
        <f>+'[1]Plan1'!C671</f>
        <v>m2</v>
      </c>
      <c r="D666" s="18">
        <f>+'[1]Plan1'!D671</f>
        <v>723.33</v>
      </c>
    </row>
    <row r="667" spans="1:4" ht="15" customHeight="1">
      <c r="A667" s="19" t="str">
        <f>+'[1]Plan1'!A672</f>
        <v>25.21.30</v>
      </c>
      <c r="B667" s="20" t="str">
        <f>+'[1]Plan1'!B672</f>
        <v>SOLO REF. C/ MALHA HEX. DUPLA TORCAO-PANO UNICO VERDE GREIDE C/15A18M - INCL.70</v>
      </c>
      <c r="C667" s="21" t="str">
        <f>+'[1]Plan1'!C672</f>
        <v>m2</v>
      </c>
      <c r="D667" s="22">
        <f>+'[1]Plan1'!D672</f>
        <v>810.76</v>
      </c>
    </row>
    <row r="668" spans="1:4" ht="15" customHeight="1">
      <c r="A668" s="15" t="str">
        <f>+'[1]Plan1'!A673</f>
        <v>25.21.31</v>
      </c>
      <c r="B668" s="16" t="str">
        <f>+'[1]Plan1'!B673</f>
        <v>SOL.REF.C/MALH.HEX.DUPL.TORCAO-PANO UNICO VERDE PE DE TALUDE C/0A6M-0A3M-INC.70</v>
      </c>
      <c r="C668" s="17" t="str">
        <f>+'[1]Plan1'!C673</f>
        <v>m2</v>
      </c>
      <c r="D668" s="18">
        <f>+'[1]Plan1'!D673</f>
        <v>485.71</v>
      </c>
    </row>
    <row r="669" spans="1:4" ht="15" customHeight="1">
      <c r="A669" s="19" t="str">
        <f>+'[1]Plan1'!A674</f>
        <v>25.21.32</v>
      </c>
      <c r="B669" s="20" t="str">
        <f>+'[1]Plan1'!B674</f>
        <v>SOL.REF.C/MAL.HEX.DUPLA TORCAO-PANO UNICO VERDE PE DE TALUDE C/0A6M-3A6M-INC.70</v>
      </c>
      <c r="C669" s="21" t="str">
        <f>+'[1]Plan1'!C674</f>
        <v>m2</v>
      </c>
      <c r="D669" s="22">
        <f>+'[1]Plan1'!D674</f>
        <v>543.27</v>
      </c>
    </row>
    <row r="670" spans="1:4" ht="15" customHeight="1">
      <c r="A670" s="15" t="str">
        <f>+'[1]Plan1'!A675</f>
        <v>25.21.33</v>
      </c>
      <c r="B670" s="16" t="str">
        <f>+'[1]Plan1'!B675</f>
        <v>SOLO REF.C/MAL.HEX.DUPLA TORCAO-PANO UNICO VERDE PE DE TALUDE 0A6 E ATERRO &gt;6M </v>
      </c>
      <c r="C670" s="17" t="str">
        <f>+'[1]Plan1'!C675</f>
        <v>m2</v>
      </c>
      <c r="D670" s="18">
        <f>+'[1]Plan1'!D675</f>
        <v>636</v>
      </c>
    </row>
    <row r="671" spans="1:4" ht="15" customHeight="1">
      <c r="A671" s="19" t="str">
        <f>+'[1]Plan1'!A676</f>
        <v>25.21.34</v>
      </c>
      <c r="B671" s="20" t="str">
        <f>+'[1]Plan1'!B676</f>
        <v>SOLO REF.C/MAL.HEX.DUPLA TORCAO-PANO UNICO VERDE PE DE TALUDE 6A9 E ATERRO 0A3M</v>
      </c>
      <c r="C671" s="21" t="str">
        <f>+'[1]Plan1'!C676</f>
        <v>m2</v>
      </c>
      <c r="D671" s="22">
        <f>+'[1]Plan1'!D676</f>
        <v>592.32</v>
      </c>
    </row>
    <row r="672" spans="1:4" ht="15" customHeight="1">
      <c r="A672" s="15" t="str">
        <f>+'[1]Plan1'!A677</f>
        <v>25.21.35</v>
      </c>
      <c r="B672" s="16" t="str">
        <f>+'[1]Plan1'!B677</f>
        <v>SOLO REF.C/MAL.HEX.DUPLA TORCAO-PANO UNICO VERDE PE DE TALUDE 6A9 E ATERRO 3A6M</v>
      </c>
      <c r="C672" s="17" t="str">
        <f>+'[1]Plan1'!C677</f>
        <v>m2</v>
      </c>
      <c r="D672" s="18">
        <f>+'[1]Plan1'!D677</f>
        <v>636</v>
      </c>
    </row>
    <row r="673" spans="1:4" ht="15" customHeight="1">
      <c r="A673" s="19" t="str">
        <f>+'[1]Plan1'!A678</f>
        <v>25.21.36</v>
      </c>
      <c r="B673" s="20" t="str">
        <f>+'[1]Plan1'!B678</f>
        <v>SOLO REF.C/MAL.HEX.DUPLA TORCAO-PANO UNICO VERDE PE DE TALUDE 6A9 E ATERRO &gt; 6M</v>
      </c>
      <c r="C673" s="21" t="str">
        <f>+'[1]Plan1'!C678</f>
        <v>m2</v>
      </c>
      <c r="D673" s="22">
        <f>+'[1]Plan1'!D678</f>
        <v>723.33</v>
      </c>
    </row>
    <row r="674" spans="1:4" ht="15" customHeight="1">
      <c r="A674" s="15" t="str">
        <f>+'[1]Plan1'!A679</f>
        <v>25.21.37</v>
      </c>
      <c r="B674" s="16" t="str">
        <f>+'[1]Plan1'!B679</f>
        <v>SOLO REF.C/MAL.HEX.DUPLA TORCAO-PANO UNICO VERDE PE DE TALUDE 9A12 E ATER.0A3M </v>
      </c>
      <c r="C674" s="17" t="str">
        <f>+'[1]Plan1'!C679</f>
        <v>m2</v>
      </c>
      <c r="D674" s="18">
        <f>+'[1]Plan1'!D679</f>
        <v>679.67</v>
      </c>
    </row>
    <row r="675" spans="1:4" ht="15" customHeight="1">
      <c r="A675" s="19" t="str">
        <f>+'[1]Plan1'!A680</f>
        <v>25.21.38</v>
      </c>
      <c r="B675" s="20" t="str">
        <f>+'[1]Plan1'!B680</f>
        <v>SOLO REF.C/MAL.HEX.DUPLA TORCAO-PANO UNICO VERDE PE DE TALUDE 9A12 E ATER.3A6M </v>
      </c>
      <c r="C675" s="21" t="str">
        <f>+'[1]Plan1'!C680</f>
        <v>m2</v>
      </c>
      <c r="D675" s="22">
        <f>+'[1]Plan1'!D680</f>
        <v>766.98</v>
      </c>
    </row>
    <row r="676" spans="1:4" ht="15" customHeight="1">
      <c r="A676" s="15" t="str">
        <f>+'[1]Plan1'!A681</f>
        <v>25.21.39</v>
      </c>
      <c r="B676" s="16" t="str">
        <f>+'[1]Plan1'!B681</f>
        <v>SOLO REF.C/MAL.HEX.DUPLA TORCAO-PANO UNICO VERDE PE DE TALUDE 9A12 E ATER. &gt;6M </v>
      </c>
      <c r="C676" s="17" t="str">
        <f>+'[1]Plan1'!C681</f>
        <v>m2</v>
      </c>
      <c r="D676" s="18">
        <f>+'[1]Plan1'!D681</f>
        <v>840.18</v>
      </c>
    </row>
    <row r="677" spans="1:4" ht="15" customHeight="1">
      <c r="A677" s="19" t="str">
        <f>+'[1]Plan1'!A682</f>
        <v>25.21.40</v>
      </c>
      <c r="B677" s="20" t="str">
        <f>+'[1]Plan1'!B682</f>
        <v>SOLO REF.C/MAL.HEX.DUPLA TORCAO-PANO UNICO VERDE PE DE TALUDE 12A15 E ATER.0A3M</v>
      </c>
      <c r="C677" s="21" t="str">
        <f>+'[1]Plan1'!C682</f>
        <v>m2</v>
      </c>
      <c r="D677" s="22">
        <f>+'[1]Plan1'!D682</f>
        <v>766.98</v>
      </c>
    </row>
    <row r="678" spans="1:4" ht="15" customHeight="1">
      <c r="A678" s="15" t="str">
        <f>+'[1]Plan1'!A683</f>
        <v>25.21.41</v>
      </c>
      <c r="B678" s="16" t="str">
        <f>+'[1]Plan1'!B683</f>
        <v>SOLO REF.C/MAL.HEX.DUPLA TORCAO-PANO UNICO VERDE PE DE TALUDE 12A15 E ATER.3A6M</v>
      </c>
      <c r="C678" s="17" t="str">
        <f>+'[1]Plan1'!C683</f>
        <v>m2</v>
      </c>
      <c r="D678" s="18">
        <f>+'[1]Plan1'!D683</f>
        <v>858.78</v>
      </c>
    </row>
    <row r="679" spans="1:4" ht="15" customHeight="1">
      <c r="A679" s="19" t="str">
        <f>+'[1]Plan1'!A684</f>
        <v>25.21.42</v>
      </c>
      <c r="B679" s="20" t="str">
        <f>+'[1]Plan1'!B684</f>
        <v>SOLO REF.C/MAL.HEX.DUPLA TORCAO-PANO UNICO VERDE PE DE TALUDE12A15 E ATER. &gt;6M </v>
      </c>
      <c r="C679" s="21" t="str">
        <f>+'[1]Plan1'!C684</f>
        <v>m2</v>
      </c>
      <c r="D679" s="22">
        <f>+'[1]Plan1'!D684</f>
        <v>932.56</v>
      </c>
    </row>
    <row r="680" spans="1:4" ht="15" customHeight="1">
      <c r="A680" s="15" t="str">
        <f>+'[1]Plan1'!A685</f>
        <v>25.21.43</v>
      </c>
      <c r="B680" s="16" t="str">
        <f>+'[1]Plan1'!B685</f>
        <v>SOLO REF.C/MAL.HEX.DUPLA TORCAO-PANO UNICO VERDE PE DE TALUDE 15A18 E ATER.0A3M</v>
      </c>
      <c r="C680" s="17" t="str">
        <f>+'[1]Plan1'!C685</f>
        <v>m2</v>
      </c>
      <c r="D680" s="18">
        <f>+'[1]Plan1'!D685</f>
        <v>854.31</v>
      </c>
    </row>
    <row r="681" spans="1:4" ht="15" customHeight="1">
      <c r="A681" s="19" t="str">
        <f>+'[1]Plan1'!A686</f>
        <v>25.21.44</v>
      </c>
      <c r="B681" s="20" t="str">
        <f>+'[1]Plan1'!B686</f>
        <v>SOLO REF.C/MAL.HEX.DUPLA TORCAO-PANO UNICO VERDE PE DE TALUDE 15A18 E ATER.3A6M</v>
      </c>
      <c r="C681" s="21" t="str">
        <f>+'[1]Plan1'!C686</f>
        <v>m2</v>
      </c>
      <c r="D681" s="22">
        <f>+'[1]Plan1'!D686</f>
        <v>1051.5</v>
      </c>
    </row>
    <row r="682" spans="1:4" ht="15" customHeight="1">
      <c r="A682" s="15" t="str">
        <f>+'[1]Plan1'!A687</f>
        <v>25.21.45</v>
      </c>
      <c r="B682" s="16" t="str">
        <f>+'[1]Plan1'!B687</f>
        <v>SOLO REF.C/MAL.HEX.DUPLA TORCAO-PANO UNICO VERDE PE DE TALUDE 15A18 E ATER. &gt;6M</v>
      </c>
      <c r="C682" s="17" t="str">
        <f>+'[1]Plan1'!C687</f>
        <v>m2</v>
      </c>
      <c r="D682" s="18">
        <f>+'[1]Plan1'!D687</f>
        <v>1116.59</v>
      </c>
    </row>
    <row r="683" spans="1:4" ht="15" customHeight="1">
      <c r="A683" s="19" t="str">
        <f>+'[1]Plan1'!A688</f>
        <v>26.01.01</v>
      </c>
      <c r="B683" s="20" t="str">
        <f>+'[1]Plan1'!B688</f>
        <v>ESCAVACAO MANUAL P/ OBRAS S/EXPLOSIVO                                          </v>
      </c>
      <c r="C683" s="21" t="str">
        <f>+'[1]Plan1'!C688</f>
        <v>m3</v>
      </c>
      <c r="D683" s="22">
        <f>+'[1]Plan1'!D688</f>
        <v>46.28</v>
      </c>
    </row>
    <row r="684" spans="1:4" ht="15" customHeight="1">
      <c r="A684" s="15" t="str">
        <f>+'[1]Plan1'!A689</f>
        <v>26.01.02</v>
      </c>
      <c r="B684" s="16" t="str">
        <f>+'[1]Plan1'!B689</f>
        <v>ESCAVACAO MECANICA P/ OBRAS S/EXPLOSIVO                                        </v>
      </c>
      <c r="C684" s="17" t="str">
        <f>+'[1]Plan1'!C689</f>
        <v>m3</v>
      </c>
      <c r="D684" s="18">
        <f>+'[1]Plan1'!D689</f>
        <v>10.55</v>
      </c>
    </row>
    <row r="685" spans="1:4" ht="15" customHeight="1">
      <c r="A685" s="19" t="str">
        <f>+'[1]Plan1'!A690</f>
        <v>26.01.03</v>
      </c>
      <c r="B685" s="20" t="str">
        <f>+'[1]Plan1'!B690</f>
        <v>ESCAVACAO MECANICA P/ OBRAS C/ EXPLOSIVO                                       </v>
      </c>
      <c r="C685" s="21" t="str">
        <f>+'[1]Plan1'!C690</f>
        <v>m3</v>
      </c>
      <c r="D685" s="22">
        <f>+'[1]Plan1'!D690</f>
        <v>41.46</v>
      </c>
    </row>
    <row r="686" spans="1:4" ht="15" customHeight="1">
      <c r="A686" s="15" t="str">
        <f>+'[1]Plan1'!A691</f>
        <v>26.02.01</v>
      </c>
      <c r="B686" s="16" t="str">
        <f>+'[1]Plan1'!B691</f>
        <v>ESTACA CONCRETO PRE-MOLDADO - 20/25 T                                          </v>
      </c>
      <c r="C686" s="17" t="str">
        <f>+'[1]Plan1'!C691</f>
        <v>m</v>
      </c>
      <c r="D686" s="18">
        <f>+'[1]Plan1'!D691</f>
        <v>83.53</v>
      </c>
    </row>
    <row r="687" spans="1:4" ht="15" customHeight="1">
      <c r="A687" s="19" t="str">
        <f>+'[1]Plan1'!A692</f>
        <v>26.02.02</v>
      </c>
      <c r="B687" s="20" t="str">
        <f>+'[1]Plan1'!B692</f>
        <v>ESTACA CONCRETO PRE-MOLDADO - 30/35 T                                          </v>
      </c>
      <c r="C687" s="21" t="str">
        <f>+'[1]Plan1'!C692</f>
        <v>m</v>
      </c>
      <c r="D687" s="22">
        <f>+'[1]Plan1'!D692</f>
        <v>87.95</v>
      </c>
    </row>
    <row r="688" spans="1:4" ht="15" customHeight="1">
      <c r="A688" s="15" t="str">
        <f>+'[1]Plan1'!A693</f>
        <v>26.02.03</v>
      </c>
      <c r="B688" s="16" t="str">
        <f>+'[1]Plan1'!B693</f>
        <v>ESTACA CONCRETO PRE-MOLDADO - 40/45 T                                          </v>
      </c>
      <c r="C688" s="17" t="str">
        <f>+'[1]Plan1'!C693</f>
        <v>m</v>
      </c>
      <c r="D688" s="18">
        <f>+'[1]Plan1'!D693</f>
        <v>104.79</v>
      </c>
    </row>
    <row r="689" spans="1:4" ht="15" customHeight="1">
      <c r="A689" s="19" t="str">
        <f>+'[1]Plan1'!A694</f>
        <v>26.02.04</v>
      </c>
      <c r="B689" s="20" t="str">
        <f>+'[1]Plan1'!B694</f>
        <v>ESTACA CONCRETO PRE-MOLDADO - 50/60 T                                          </v>
      </c>
      <c r="C689" s="21" t="str">
        <f>+'[1]Plan1'!C694</f>
        <v>m</v>
      </c>
      <c r="D689" s="22">
        <f>+'[1]Plan1'!D694</f>
        <v>122.88</v>
      </c>
    </row>
    <row r="690" spans="1:4" ht="15" customHeight="1">
      <c r="A690" s="15" t="str">
        <f>+'[1]Plan1'!A695</f>
        <v>26.02.05</v>
      </c>
      <c r="B690" s="16" t="str">
        <f>+'[1]Plan1'!B695</f>
        <v>ESTACA CONCRETO PRE-MOLDADO - 70/80 T                                          </v>
      </c>
      <c r="C690" s="17" t="str">
        <f>+'[1]Plan1'!C695</f>
        <v>m</v>
      </c>
      <c r="D690" s="18">
        <f>+'[1]Plan1'!D695</f>
        <v>173.9</v>
      </c>
    </row>
    <row r="691" spans="1:4" ht="15" customHeight="1">
      <c r="A691" s="19" t="str">
        <f>+'[1]Plan1'!A696</f>
        <v>26.02.06</v>
      </c>
      <c r="B691" s="20" t="str">
        <f>+'[1]Plan1'!B696</f>
        <v>TAXA MOBIL. DE EQUIP. BATE-ESTACA                                              </v>
      </c>
      <c r="C691" s="21" t="str">
        <f>+'[1]Plan1'!C696</f>
        <v>un</v>
      </c>
      <c r="D691" s="22">
        <f>+'[1]Plan1'!D696</f>
        <v>5376.52</v>
      </c>
    </row>
    <row r="692" spans="1:4" ht="15" customHeight="1">
      <c r="A692" s="15" t="str">
        <f>+'[1]Plan1'!A697</f>
        <v>26.02.07</v>
      </c>
      <c r="B692" s="16" t="str">
        <f>+'[1]Plan1'!B697</f>
        <v>ESTACA METALICA, FORNEC. E CRAVACAO                                            </v>
      </c>
      <c r="C692" s="17" t="str">
        <f>+'[1]Plan1'!C697</f>
        <v>kg</v>
      </c>
      <c r="D692" s="18">
        <f>+'[1]Plan1'!D697</f>
        <v>8.62</v>
      </c>
    </row>
    <row r="693" spans="1:4" ht="15" customHeight="1">
      <c r="A693" s="19" t="str">
        <f>+'[1]Plan1'!A698</f>
        <v>26.02.13</v>
      </c>
      <c r="B693" s="20" t="str">
        <f>+'[1]Plan1'!B698</f>
        <v>ESTACAO EM SOLO D=1,00M                                                        </v>
      </c>
      <c r="C693" s="21" t="str">
        <f>+'[1]Plan1'!C698</f>
        <v>m</v>
      </c>
      <c r="D693" s="22">
        <f>+'[1]Plan1'!D698</f>
        <v>1213.34</v>
      </c>
    </row>
    <row r="694" spans="1:4" ht="15" customHeight="1">
      <c r="A694" s="15" t="str">
        <f>+'[1]Plan1'!A699</f>
        <v>26.02.14</v>
      </c>
      <c r="B694" s="16" t="str">
        <f>+'[1]Plan1'!B699</f>
        <v>ESTACAO EM SOLO D=1,20M                                                        </v>
      </c>
      <c r="C694" s="17" t="str">
        <f>+'[1]Plan1'!C699</f>
        <v>m</v>
      </c>
      <c r="D694" s="18">
        <f>+'[1]Plan1'!D699</f>
        <v>1672.83</v>
      </c>
    </row>
    <row r="695" spans="1:4" ht="15" customHeight="1">
      <c r="A695" s="19" t="str">
        <f>+'[1]Plan1'!A700</f>
        <v>26.02.15</v>
      </c>
      <c r="B695" s="20" t="str">
        <f>+'[1]Plan1'!B700</f>
        <v>ESTACAO EM SOLO D=1,40M                                                        </v>
      </c>
      <c r="C695" s="21" t="str">
        <f>+'[1]Plan1'!C700</f>
        <v>m</v>
      </c>
      <c r="D695" s="22">
        <f>+'[1]Plan1'!D700</f>
        <v>2184.11</v>
      </c>
    </row>
    <row r="696" spans="1:4" ht="15" customHeight="1">
      <c r="A696" s="15" t="str">
        <f>+'[1]Plan1'!A701</f>
        <v>26.02.16</v>
      </c>
      <c r="B696" s="16" t="str">
        <f>+'[1]Plan1'!B701</f>
        <v>ESTACAO EM SOLO D=1,50M                                                        </v>
      </c>
      <c r="C696" s="17" t="str">
        <f>+'[1]Plan1'!C701</f>
        <v>m</v>
      </c>
      <c r="D696" s="18">
        <f>+'[1]Plan1'!D701</f>
        <v>2462.25</v>
      </c>
    </row>
    <row r="697" spans="1:4" ht="15" customHeight="1">
      <c r="A697" s="19" t="str">
        <f>+'[1]Plan1'!A702</f>
        <v>26.02.17</v>
      </c>
      <c r="B697" s="20" t="str">
        <f>+'[1]Plan1'!B702</f>
        <v>ESTACAO EM SOLO D=1,60M                                                        </v>
      </c>
      <c r="C697" s="21" t="str">
        <f>+'[1]Plan1'!C702</f>
        <v>m</v>
      </c>
      <c r="D697" s="22">
        <f>+'[1]Plan1'!D702</f>
        <v>2763.39</v>
      </c>
    </row>
    <row r="698" spans="1:4" ht="15" customHeight="1">
      <c r="A698" s="15" t="str">
        <f>+'[1]Plan1'!A703</f>
        <v>26.02.18</v>
      </c>
      <c r="B698" s="16" t="str">
        <f>+'[1]Plan1'!B703</f>
        <v>ESTACAO EM SOLO D=1,80M                                                        </v>
      </c>
      <c r="C698" s="17" t="str">
        <f>+'[1]Plan1'!C703</f>
        <v>m</v>
      </c>
      <c r="D698" s="18">
        <f>+'[1]Plan1'!D703</f>
        <v>3482.59</v>
      </c>
    </row>
    <row r="699" spans="1:4" ht="15" customHeight="1">
      <c r="A699" s="19" t="str">
        <f>+'[1]Plan1'!A704</f>
        <v>26.02.19</v>
      </c>
      <c r="B699" s="20" t="str">
        <f>+'[1]Plan1'!B704</f>
        <v>TAXA MOBILIZACAO DE EQUIP. P/ ESTACAO                                          </v>
      </c>
      <c r="C699" s="21" t="str">
        <f>+'[1]Plan1'!C704</f>
        <v>un</v>
      </c>
      <c r="D699" s="22">
        <f>+'[1]Plan1'!D704</f>
        <v>85599.29</v>
      </c>
    </row>
    <row r="700" spans="1:4" ht="15" customHeight="1">
      <c r="A700" s="15" t="str">
        <f>+'[1]Plan1'!A705</f>
        <v>26.02.20</v>
      </c>
      <c r="B700" s="16" t="str">
        <f>+'[1]Plan1'!B705</f>
        <v>CAMISA METALICA                                                                </v>
      </c>
      <c r="C700" s="17" t="str">
        <f>+'[1]Plan1'!C705</f>
        <v>kg</v>
      </c>
      <c r="D700" s="18">
        <f>+'[1]Plan1'!D705</f>
        <v>8.71</v>
      </c>
    </row>
    <row r="701" spans="1:4" ht="15" customHeight="1">
      <c r="A701" s="19" t="str">
        <f>+'[1]Plan1'!A706</f>
        <v>26.02.20.01</v>
      </c>
      <c r="B701" s="20" t="str">
        <f>+'[1]Plan1'!B706</f>
        <v>CAMISA METALICA SEM REAPROVEITAMENTO E COM PRE-FURO                            </v>
      </c>
      <c r="C701" s="21" t="str">
        <f>+'[1]Plan1'!C706</f>
        <v>kg</v>
      </c>
      <c r="D701" s="22">
        <f>+'[1]Plan1'!D706</f>
        <v>10.16</v>
      </c>
    </row>
    <row r="702" spans="1:4" ht="15" customHeight="1">
      <c r="A702" s="15" t="str">
        <f>+'[1]Plan1'!A707</f>
        <v>26.02.21</v>
      </c>
      <c r="B702" s="16" t="str">
        <f>+'[1]Plan1'!B707</f>
        <v>ESTACA DE MADEIRA D=20CM - 8TON                                                </v>
      </c>
      <c r="C702" s="17" t="str">
        <f>+'[1]Plan1'!C707</f>
        <v>m</v>
      </c>
      <c r="D702" s="18">
        <f>+'[1]Plan1'!D707</f>
        <v>72.61</v>
      </c>
    </row>
    <row r="703" spans="1:4" ht="15" customHeight="1">
      <c r="A703" s="19" t="str">
        <f>+'[1]Plan1'!A708</f>
        <v>26.03.25</v>
      </c>
      <c r="B703" s="20" t="str">
        <f>+'[1]Plan1'!B708</f>
        <v>ESC.TUB.CEU ABERTO 1/2 CAT. - SOLO                                             </v>
      </c>
      <c r="C703" s="21" t="str">
        <f>+'[1]Plan1'!C708</f>
        <v>m3</v>
      </c>
      <c r="D703" s="22">
        <f>+'[1]Plan1'!D708</f>
        <v>706.44</v>
      </c>
    </row>
    <row r="704" spans="1:4" ht="15" customHeight="1">
      <c r="A704" s="15" t="str">
        <f>+'[1]Plan1'!A709</f>
        <v>26.03.26</v>
      </c>
      <c r="B704" s="16" t="str">
        <f>+'[1]Plan1'!B709</f>
        <v>ESC.TUB.AR COMPRIMIDO 1/2 CAT - SOLO                                           </v>
      </c>
      <c r="C704" s="17" t="str">
        <f>+'[1]Plan1'!C709</f>
        <v>m3</v>
      </c>
      <c r="D704" s="18">
        <f>+'[1]Plan1'!D709</f>
        <v>1823.68</v>
      </c>
    </row>
    <row r="705" spans="1:4" ht="15" customHeight="1">
      <c r="A705" s="19" t="str">
        <f>+'[1]Plan1'!A710</f>
        <v>26.03.27</v>
      </c>
      <c r="B705" s="20" t="str">
        <f>+'[1]Plan1'!B710</f>
        <v>ESC.TUB.CEU ABERTO 3 CAT.- ROCHA                                               </v>
      </c>
      <c r="C705" s="21" t="str">
        <f>+'[1]Plan1'!C710</f>
        <v>m3</v>
      </c>
      <c r="D705" s="22">
        <f>+'[1]Plan1'!D710</f>
        <v>2021.74</v>
      </c>
    </row>
    <row r="706" spans="1:4" ht="15" customHeight="1">
      <c r="A706" s="15" t="str">
        <f>+'[1]Plan1'!A711</f>
        <v>26.03.28</v>
      </c>
      <c r="B706" s="16" t="str">
        <f>+'[1]Plan1'!B711</f>
        <v>ESC.TUB.AR COMPRIMIDO 3 CAT. - ROCHA                                           </v>
      </c>
      <c r="C706" s="17" t="str">
        <f>+'[1]Plan1'!C711</f>
        <v>m3</v>
      </c>
      <c r="D706" s="18">
        <f>+'[1]Plan1'!D711</f>
        <v>4270.85</v>
      </c>
    </row>
    <row r="707" spans="1:4" ht="15" customHeight="1">
      <c r="A707" s="19" t="str">
        <f>+'[1]Plan1'!A712</f>
        <v>26.04.01</v>
      </c>
      <c r="B707" s="20" t="str">
        <f>+'[1]Plan1'!B712</f>
        <v>CIMBRAMENTO PONTES E VIADUTOS C/ ESTACA                                        </v>
      </c>
      <c r="C707" s="21" t="str">
        <f>+'[1]Plan1'!C712</f>
        <v>m3</v>
      </c>
      <c r="D707" s="22">
        <f>+'[1]Plan1'!D712</f>
        <v>56.05</v>
      </c>
    </row>
    <row r="708" spans="1:4" ht="15" customHeight="1">
      <c r="A708" s="15" t="str">
        <f>+'[1]Plan1'!A713</f>
        <v>26.04.02</v>
      </c>
      <c r="B708" s="16" t="str">
        <f>+'[1]Plan1'!B713</f>
        <v>CIMBRAMENTO PONTES E VIADUTOS S/ ESTACA                                        </v>
      </c>
      <c r="C708" s="17" t="str">
        <f>+'[1]Plan1'!C713</f>
        <v>m3</v>
      </c>
      <c r="D708" s="18">
        <f>+'[1]Plan1'!D713</f>
        <v>37.9</v>
      </c>
    </row>
    <row r="709" spans="1:4" ht="15" customHeight="1">
      <c r="A709" s="19" t="str">
        <f>+'[1]Plan1'!A714</f>
        <v>26.04.03</v>
      </c>
      <c r="B709" s="20" t="str">
        <f>+'[1]Plan1'!B714</f>
        <v>CIMBRAMENTO DE PASSAGEM SEC. GALERIA RET                                       </v>
      </c>
      <c r="C709" s="21" t="str">
        <f>+'[1]Plan1'!C714</f>
        <v>m3</v>
      </c>
      <c r="D709" s="22">
        <f>+'[1]Plan1'!D714</f>
        <v>32.44</v>
      </c>
    </row>
    <row r="710" spans="1:4" ht="15" customHeight="1">
      <c r="A710" s="15" t="str">
        <f>+'[1]Plan1'!A715</f>
        <v>26.04.04</v>
      </c>
      <c r="B710" s="16" t="str">
        <f>+'[1]Plan1'!B715</f>
        <v>CIMBRAMENTO METALICO P/ PONTES E VIADUTO                                       </v>
      </c>
      <c r="C710" s="17" t="str">
        <f>+'[1]Plan1'!C715</f>
        <v>m3</v>
      </c>
      <c r="D710" s="18">
        <f>+'[1]Plan1'!D715</f>
        <v>53.55</v>
      </c>
    </row>
    <row r="711" spans="1:4" ht="15" customHeight="1">
      <c r="A711" s="19" t="str">
        <f>+'[1]Plan1'!A716</f>
        <v>26.04.05</v>
      </c>
      <c r="B711" s="20" t="str">
        <f>+'[1]Plan1'!B716</f>
        <v>ANDAIME DE MADEIRA                                                             </v>
      </c>
      <c r="C711" s="21" t="str">
        <f>+'[1]Plan1'!C716</f>
        <v>m3</v>
      </c>
      <c r="D711" s="22">
        <f>+'[1]Plan1'!D716</f>
        <v>11.99</v>
      </c>
    </row>
    <row r="712" spans="1:4" ht="15" customHeight="1">
      <c r="A712" s="15" t="str">
        <f>+'[1]Plan1'!A717</f>
        <v>26.04.06</v>
      </c>
      <c r="B712" s="16" t="str">
        <f>+'[1]Plan1'!B717</f>
        <v>ANDAIME TUBULAR                                                                </v>
      </c>
      <c r="C712" s="17" t="str">
        <f>+'[1]Plan1'!C717</f>
        <v>m3</v>
      </c>
      <c r="D712" s="18">
        <f>+'[1]Plan1'!D717</f>
        <v>17.62</v>
      </c>
    </row>
    <row r="713" spans="1:4" ht="15" customHeight="1">
      <c r="A713" s="19" t="str">
        <f>+'[1]Plan1'!A718</f>
        <v>26.05.01</v>
      </c>
      <c r="B713" s="20" t="str">
        <f>+'[1]Plan1'!B718</f>
        <v>FORMA PLANA PARA CONC. ARMADO COMUM                                            </v>
      </c>
      <c r="C713" s="21" t="str">
        <f>+'[1]Plan1'!C718</f>
        <v>m2</v>
      </c>
      <c r="D713" s="22">
        <f>+'[1]Plan1'!D718</f>
        <v>73.37</v>
      </c>
    </row>
    <row r="714" spans="1:4" ht="15" customHeight="1">
      <c r="A714" s="15" t="str">
        <f>+'[1]Plan1'!A719</f>
        <v>26.05.02</v>
      </c>
      <c r="B714" s="16" t="str">
        <f>+'[1]Plan1'!B719</f>
        <v>FORMA PLANA P/CONC.PROTEND.OU APARENTE                                         </v>
      </c>
      <c r="C714" s="17" t="str">
        <f>+'[1]Plan1'!C719</f>
        <v>m2</v>
      </c>
      <c r="D714" s="18">
        <f>+'[1]Plan1'!D719</f>
        <v>83.53</v>
      </c>
    </row>
    <row r="715" spans="1:4" ht="15" customHeight="1">
      <c r="A715" s="19" t="str">
        <f>+'[1]Plan1'!A720</f>
        <v>26.05.03</v>
      </c>
      <c r="B715" s="20" t="str">
        <f>+'[1]Plan1'!B720</f>
        <v>FORMAS SEM REAPROVEITAMENTO                                                    </v>
      </c>
      <c r="C715" s="21" t="str">
        <f>+'[1]Plan1'!C720</f>
        <v>m2</v>
      </c>
      <c r="D715" s="22">
        <f>+'[1]Plan1'!D720</f>
        <v>84.13</v>
      </c>
    </row>
    <row r="716" spans="1:4" ht="15" customHeight="1">
      <c r="A716" s="15" t="str">
        <f>+'[1]Plan1'!A721</f>
        <v>26.05.04</v>
      </c>
      <c r="B716" s="16" t="str">
        <f>+'[1]Plan1'!B721</f>
        <v>FORMAS METALICAS ESPECIAL P/ VIGAS                                             </v>
      </c>
      <c r="C716" s="17" t="str">
        <f>+'[1]Plan1'!C721</f>
        <v>m2</v>
      </c>
      <c r="D716" s="18">
        <f>+'[1]Plan1'!D721</f>
        <v>57.42</v>
      </c>
    </row>
    <row r="717" spans="1:4" ht="15" customHeight="1">
      <c r="A717" s="19" t="str">
        <f>+'[1]Plan1'!A722</f>
        <v>26.05.05</v>
      </c>
      <c r="B717" s="20" t="str">
        <f>+'[1]Plan1'!B722</f>
        <v>FORMA CURVA PARA CONCRETO COMUM                                                </v>
      </c>
      <c r="C717" s="21" t="str">
        <f>+'[1]Plan1'!C722</f>
        <v>m2</v>
      </c>
      <c r="D717" s="22">
        <f>+'[1]Plan1'!D722</f>
        <v>94.65</v>
      </c>
    </row>
    <row r="718" spans="1:4" ht="15" customHeight="1">
      <c r="A718" s="15" t="str">
        <f>+'[1]Plan1'!A723</f>
        <v>26.05.06</v>
      </c>
      <c r="B718" s="16" t="str">
        <f>+'[1]Plan1'!B723</f>
        <v>FORMA CURVA PARA CONCRETO APARENTE                                             </v>
      </c>
      <c r="C718" s="17" t="str">
        <f>+'[1]Plan1'!C723</f>
        <v>m2</v>
      </c>
      <c r="D718" s="18">
        <f>+'[1]Plan1'!D723</f>
        <v>99.56</v>
      </c>
    </row>
    <row r="719" spans="1:4" ht="15" customHeight="1">
      <c r="A719" s="19" t="str">
        <f>+'[1]Plan1'!A724</f>
        <v>26.06.01</v>
      </c>
      <c r="B719" s="20" t="str">
        <f>+'[1]Plan1'!B724</f>
        <v>BARRA DE ACO CA-25                                                             </v>
      </c>
      <c r="C719" s="21" t="str">
        <f>+'[1]Plan1'!C724</f>
        <v>kg</v>
      </c>
      <c r="D719" s="22">
        <f>+'[1]Plan1'!D724</f>
        <v>7.67</v>
      </c>
    </row>
    <row r="720" spans="1:4" ht="15" customHeight="1">
      <c r="A720" s="15" t="str">
        <f>+'[1]Plan1'!A725</f>
        <v>26.06.02</v>
      </c>
      <c r="B720" s="16" t="str">
        <f>+'[1]Plan1'!B725</f>
        <v>BARRA DE ACO CA-50                                                             </v>
      </c>
      <c r="C720" s="17" t="str">
        <f>+'[1]Plan1'!C725</f>
        <v>kg</v>
      </c>
      <c r="D720" s="18">
        <f>+'[1]Plan1'!D725</f>
        <v>7.61</v>
      </c>
    </row>
    <row r="721" spans="1:4" ht="15" customHeight="1">
      <c r="A721" s="19" t="str">
        <f>+'[1]Plan1'!A726</f>
        <v>26.06.03</v>
      </c>
      <c r="B721" s="20" t="str">
        <f>+'[1]Plan1'!B726</f>
        <v>BARRA DE ACO CA-60                                                             </v>
      </c>
      <c r="C721" s="21" t="str">
        <f>+'[1]Plan1'!C726</f>
        <v>kg</v>
      </c>
      <c r="D721" s="22">
        <f>+'[1]Plan1'!D726</f>
        <v>8.48</v>
      </c>
    </row>
    <row r="722" spans="1:4" ht="15" customHeight="1">
      <c r="A722" s="15" t="str">
        <f>+'[1]Plan1'!A727</f>
        <v>26.06.04</v>
      </c>
      <c r="B722" s="16" t="str">
        <f>+'[1]Plan1'!B727</f>
        <v>ACO PARA CONCRETO PROTENDIDO                                                   </v>
      </c>
      <c r="C722" s="17" t="str">
        <f>+'[1]Plan1'!C727</f>
        <v>kg</v>
      </c>
      <c r="D722" s="18">
        <f>+'[1]Plan1'!D727</f>
        <v>17.46</v>
      </c>
    </row>
    <row r="723" spans="1:4" ht="15" customHeight="1">
      <c r="A723" s="19" t="str">
        <f>+'[1]Plan1'!A728</f>
        <v>26.06.05</v>
      </c>
      <c r="B723" s="20" t="str">
        <f>+'[1]Plan1'!B728</f>
        <v>TELA METALICA                                                                  </v>
      </c>
      <c r="C723" s="21" t="str">
        <f>+'[1]Plan1'!C728</f>
        <v>kg</v>
      </c>
      <c r="D723" s="22">
        <f>+'[1]Plan1'!D728</f>
        <v>7.15</v>
      </c>
    </row>
    <row r="724" spans="1:4" ht="15" customHeight="1">
      <c r="A724" s="15" t="str">
        <f>+'[1]Plan1'!A729</f>
        <v>26.06.06</v>
      </c>
      <c r="B724" s="16" t="str">
        <f>+'[1]Plan1'!B729</f>
        <v>ACO ST 85/105                                                                  </v>
      </c>
      <c r="C724" s="17" t="str">
        <f>+'[1]Plan1'!C729</f>
        <v>kg</v>
      </c>
      <c r="D724" s="18">
        <f>+'[1]Plan1'!D729</f>
        <v>29.01</v>
      </c>
    </row>
    <row r="725" spans="1:4" ht="15" customHeight="1">
      <c r="A725" s="19" t="str">
        <f>+'[1]Plan1'!A730</f>
        <v>26.07.02</v>
      </c>
      <c r="B725" s="20" t="str">
        <f>+'[1]Plan1'!B730</f>
        <v>AP.ANC.P/CABOS PROTEN.ATIV. 12FIOS-8MM                                         </v>
      </c>
      <c r="C725" s="21" t="str">
        <f>+'[1]Plan1'!C730</f>
        <v>un</v>
      </c>
      <c r="D725" s="22">
        <f>+'[1]Plan1'!D730</f>
        <v>680.66</v>
      </c>
    </row>
    <row r="726" spans="1:4" ht="15" customHeight="1">
      <c r="A726" s="15" t="str">
        <f>+'[1]Plan1'!A731</f>
        <v>26.07.03</v>
      </c>
      <c r="B726" s="16" t="str">
        <f>+'[1]Plan1'!B731</f>
        <v>AP.ANC.P/CABOS PROTEN.ATIV. 4FIOS-12,7MM                                       </v>
      </c>
      <c r="C726" s="17" t="str">
        <f>+'[1]Plan1'!C731</f>
        <v>un</v>
      </c>
      <c r="D726" s="18">
        <f>+'[1]Plan1'!D731</f>
        <v>547.06</v>
      </c>
    </row>
    <row r="727" spans="1:4" ht="15" customHeight="1">
      <c r="A727" s="19" t="str">
        <f>+'[1]Plan1'!A732</f>
        <v>26.07.04</v>
      </c>
      <c r="B727" s="20" t="str">
        <f>+'[1]Plan1'!B732</f>
        <v>AP.ANC.P/CABOS PROTEN.ATIV. 6FIOS-12,7MM                                       </v>
      </c>
      <c r="C727" s="21" t="str">
        <f>+'[1]Plan1'!C732</f>
        <v>un</v>
      </c>
      <c r="D727" s="22">
        <f>+'[1]Plan1'!D732</f>
        <v>759.05</v>
      </c>
    </row>
    <row r="728" spans="1:4" ht="15" customHeight="1">
      <c r="A728" s="15" t="str">
        <f>+'[1]Plan1'!A733</f>
        <v>26.07.05</v>
      </c>
      <c r="B728" s="16" t="str">
        <f>+'[1]Plan1'!B733</f>
        <v>AP.ANC.P/CABOS PROTEN.ATIV.12FIOS-12,7MM                                       </v>
      </c>
      <c r="C728" s="17" t="str">
        <f>+'[1]Plan1'!C733</f>
        <v>un</v>
      </c>
      <c r="D728" s="18">
        <f>+'[1]Plan1'!D733</f>
        <v>1570.4</v>
      </c>
    </row>
    <row r="729" spans="1:4" ht="15" customHeight="1">
      <c r="A729" s="19" t="str">
        <f>+'[1]Plan1'!A734</f>
        <v>26.07.06</v>
      </c>
      <c r="B729" s="20" t="str">
        <f>+'[1]Plan1'!B734</f>
        <v>AP.ANC.P/CABOS PROTEN.ATIV.19FIOS-12,7MM                                       </v>
      </c>
      <c r="C729" s="21" t="str">
        <f>+'[1]Plan1'!C734</f>
        <v>un</v>
      </c>
      <c r="D729" s="22">
        <f>+'[1]Plan1'!D734</f>
        <v>2594.32</v>
      </c>
    </row>
    <row r="730" spans="1:4" ht="15" customHeight="1">
      <c r="A730" s="15" t="str">
        <f>+'[1]Plan1'!A735</f>
        <v>26.07.07</v>
      </c>
      <c r="B730" s="16" t="str">
        <f>+'[1]Plan1'!B735</f>
        <v>AP.ANC.P/CABOS PROTEN.ATIV.22FIOS-12,7MM                                       </v>
      </c>
      <c r="C730" s="17" t="str">
        <f>+'[1]Plan1'!C735</f>
        <v>un</v>
      </c>
      <c r="D730" s="18">
        <f>+'[1]Plan1'!D735</f>
        <v>3314.7</v>
      </c>
    </row>
    <row r="731" spans="1:4" ht="15" customHeight="1">
      <c r="A731" s="19" t="str">
        <f>+'[1]Plan1'!A736</f>
        <v>26.07.09</v>
      </c>
      <c r="B731" s="20" t="str">
        <f>+'[1]Plan1'!B736</f>
        <v>AP.ANC.P/CABOS PROTEN.PASS. 4FIOS-12,7MM                                       </v>
      </c>
      <c r="C731" s="21" t="str">
        <f>+'[1]Plan1'!C736</f>
        <v>un</v>
      </c>
      <c r="D731" s="22">
        <f>+'[1]Plan1'!D736</f>
        <v>105.62</v>
      </c>
    </row>
    <row r="732" spans="1:4" ht="15" customHeight="1">
      <c r="A732" s="15" t="str">
        <f>+'[1]Plan1'!A737</f>
        <v>26.07.10</v>
      </c>
      <c r="B732" s="16" t="str">
        <f>+'[1]Plan1'!B737</f>
        <v>AP.ANC.P/CABOS PROTEN.PASS. 6FIOS-12,7MM                                       </v>
      </c>
      <c r="C732" s="17" t="str">
        <f>+'[1]Plan1'!C737</f>
        <v>un</v>
      </c>
      <c r="D732" s="18">
        <f>+'[1]Plan1'!D737</f>
        <v>145.19</v>
      </c>
    </row>
    <row r="733" spans="1:4" ht="15" customHeight="1">
      <c r="A733" s="19" t="str">
        <f>+'[1]Plan1'!A738</f>
        <v>26.07.12</v>
      </c>
      <c r="B733" s="20" t="str">
        <f>+'[1]Plan1'!B738</f>
        <v>AP.ANC.P/CABOS PROTEN.PAS. 19FIOS-12,7MM                                       </v>
      </c>
      <c r="C733" s="21" t="str">
        <f>+'[1]Plan1'!C738</f>
        <v>un</v>
      </c>
      <c r="D733" s="22">
        <f>+'[1]Plan1'!D738</f>
        <v>970.08</v>
      </c>
    </row>
    <row r="734" spans="1:4" ht="15" customHeight="1">
      <c r="A734" s="15" t="str">
        <f>+'[1]Plan1'!A739</f>
        <v>26.07.13.01</v>
      </c>
      <c r="B734" s="16" t="str">
        <f>+'[1]Plan1'!B739</f>
        <v>APARELHO DE ANCORAGEM ATIVO DE 4 FIOS DE Ã 5/8" (15,2MM)                       </v>
      </c>
      <c r="C734" s="17" t="str">
        <f>+'[1]Plan1'!C739</f>
        <v>un</v>
      </c>
      <c r="D734" s="18">
        <f>+'[1]Plan1'!D739</f>
        <v>735</v>
      </c>
    </row>
    <row r="735" spans="1:4" ht="15" customHeight="1">
      <c r="A735" s="19" t="str">
        <f>+'[1]Plan1'!A740</f>
        <v>26.07.13.02</v>
      </c>
      <c r="B735" s="20" t="str">
        <f>+'[1]Plan1'!B740</f>
        <v>APARELHO DE ANCORAGEM ATIVO DE 12 F-5/8" (15,2MM)                              </v>
      </c>
      <c r="C735" s="21" t="str">
        <f>+'[1]Plan1'!C740</f>
        <v>un</v>
      </c>
      <c r="D735" s="22">
        <f>+'[1]Plan1'!D740</f>
        <v>2347.6</v>
      </c>
    </row>
    <row r="736" spans="1:4" ht="15" customHeight="1">
      <c r="A736" s="15" t="str">
        <f>+'[1]Plan1'!A741</f>
        <v>26.07.13.03</v>
      </c>
      <c r="B736" s="16" t="str">
        <f>+'[1]Plan1'!B741</f>
        <v>APARELHO DE ANCORAGEM ATIVO 15 FIOS DE Ã 5/8" (15,2MM)                         </v>
      </c>
      <c r="C736" s="17" t="str">
        <f>+'[1]Plan1'!C741</f>
        <v>un</v>
      </c>
      <c r="D736" s="18">
        <f>+'[1]Plan1'!D741</f>
        <v>3191.62</v>
      </c>
    </row>
    <row r="737" spans="1:4" ht="15" customHeight="1">
      <c r="A737" s="19" t="str">
        <f>+'[1]Plan1'!A742</f>
        <v>26.07.13.04</v>
      </c>
      <c r="B737" s="20" t="str">
        <f>+'[1]Plan1'!B742</f>
        <v>APARELHO DE ANCORAGEM ATIVO DE 19 FIOS DE Ã 5/8" (15,2MM)                      </v>
      </c>
      <c r="C737" s="21" t="str">
        <f>+'[1]Plan1'!C742</f>
        <v>un</v>
      </c>
      <c r="D737" s="22">
        <f>+'[1]Plan1'!D742</f>
        <v>3814.31</v>
      </c>
    </row>
    <row r="738" spans="1:4" ht="15" customHeight="1">
      <c r="A738" s="15" t="str">
        <f>+'[1]Plan1'!A743</f>
        <v>26.08.01</v>
      </c>
      <c r="B738" s="16" t="str">
        <f>+'[1]Plan1'!B743</f>
        <v>APARELHO DE APOIO NEOPRENE FRETADO                                             </v>
      </c>
      <c r="C738" s="17" t="str">
        <f>+'[1]Plan1'!C743</f>
        <v>dm3</v>
      </c>
      <c r="D738" s="18">
        <f>+'[1]Plan1'!D743</f>
        <v>75.26</v>
      </c>
    </row>
    <row r="739" spans="1:4" ht="15" customHeight="1">
      <c r="A739" s="19" t="str">
        <f>+'[1]Plan1'!A744</f>
        <v>26.08.03</v>
      </c>
      <c r="B739" s="20" t="str">
        <f>+'[1]Plan1'!B744</f>
        <v>ARTICULACAO DE CONCRETO TIPO"FREYSSINET"                                       </v>
      </c>
      <c r="C739" s="21" t="str">
        <f>+'[1]Plan1'!C744</f>
        <v>dm2</v>
      </c>
      <c r="D739" s="22">
        <f>+'[1]Plan1'!D744</f>
        <v>6.73</v>
      </c>
    </row>
    <row r="740" spans="1:4" ht="15" customHeight="1">
      <c r="A740" s="15" t="str">
        <f>+'[1]Plan1'!A745</f>
        <v>26.09.01</v>
      </c>
      <c r="B740" s="16" t="str">
        <f>+'[1]Plan1'!B745</f>
        <v>CONCRETO FCK 10MPA                                                             </v>
      </c>
      <c r="C740" s="17" t="str">
        <f>+'[1]Plan1'!C745</f>
        <v>m3</v>
      </c>
      <c r="D740" s="18">
        <f>+'[1]Plan1'!D745</f>
        <v>370.11</v>
      </c>
    </row>
    <row r="741" spans="1:4" ht="15" customHeight="1">
      <c r="A741" s="19" t="str">
        <f>+'[1]Plan1'!A746</f>
        <v>26.09.02</v>
      </c>
      <c r="B741" s="20" t="str">
        <f>+'[1]Plan1'!B746</f>
        <v>CONCRETO FCK 15MPA                                                             </v>
      </c>
      <c r="C741" s="21" t="str">
        <f>+'[1]Plan1'!C746</f>
        <v>m3</v>
      </c>
      <c r="D741" s="22">
        <f>+'[1]Plan1'!D746</f>
        <v>407.07</v>
      </c>
    </row>
    <row r="742" spans="1:4" ht="15" customHeight="1">
      <c r="A742" s="15" t="str">
        <f>+'[1]Plan1'!A747</f>
        <v>26.09.03</v>
      </c>
      <c r="B742" s="16" t="str">
        <f>+'[1]Plan1'!B747</f>
        <v>CONCRETO FCK 18MPA                                                             </v>
      </c>
      <c r="C742" s="17" t="str">
        <f>+'[1]Plan1'!C747</f>
        <v>m3</v>
      </c>
      <c r="D742" s="18">
        <f>+'[1]Plan1'!D747</f>
        <v>416.67</v>
      </c>
    </row>
    <row r="743" spans="1:4" ht="15" customHeight="1">
      <c r="A743" s="19" t="str">
        <f>+'[1]Plan1'!A748</f>
        <v>26.09.04</v>
      </c>
      <c r="B743" s="20" t="str">
        <f>+'[1]Plan1'!B748</f>
        <v>CONCRETO FCK 20 MPA                                                            </v>
      </c>
      <c r="C743" s="21" t="str">
        <f>+'[1]Plan1'!C748</f>
        <v>m3</v>
      </c>
      <c r="D743" s="22">
        <f>+'[1]Plan1'!D748</f>
        <v>434.01</v>
      </c>
    </row>
    <row r="744" spans="1:4" ht="15" customHeight="1">
      <c r="A744" s="15" t="str">
        <f>+'[1]Plan1'!A749</f>
        <v>26.09.05</v>
      </c>
      <c r="B744" s="16" t="str">
        <f>+'[1]Plan1'!B749</f>
        <v>CONCRETO FCK 25 MPA                                                            </v>
      </c>
      <c r="C744" s="17" t="str">
        <f>+'[1]Plan1'!C749</f>
        <v>m3</v>
      </c>
      <c r="D744" s="18">
        <f>+'[1]Plan1'!D749</f>
        <v>445.49</v>
      </c>
    </row>
    <row r="745" spans="1:4" ht="15" customHeight="1">
      <c r="A745" s="19" t="str">
        <f>+'[1]Plan1'!A750</f>
        <v>26.09.06</v>
      </c>
      <c r="B745" s="20" t="str">
        <f>+'[1]Plan1'!B750</f>
        <v>CONCRETO FCK 30MPA                                                             </v>
      </c>
      <c r="C745" s="21" t="str">
        <f>+'[1]Plan1'!C750</f>
        <v>m3</v>
      </c>
      <c r="D745" s="22">
        <f>+'[1]Plan1'!D750</f>
        <v>460.23</v>
      </c>
    </row>
    <row r="746" spans="1:4" ht="15" customHeight="1">
      <c r="A746" s="15" t="str">
        <f>+'[1]Plan1'!A751</f>
        <v>26.09.07</v>
      </c>
      <c r="B746" s="16" t="str">
        <f>+'[1]Plan1'!B751</f>
        <v>CONCRETO CICLOPICO                                                             </v>
      </c>
      <c r="C746" s="17" t="str">
        <f>+'[1]Plan1'!C751</f>
        <v>m3</v>
      </c>
      <c r="D746" s="18">
        <f>+'[1]Plan1'!D751</f>
        <v>372.96</v>
      </c>
    </row>
    <row r="747" spans="1:4" ht="15" customHeight="1">
      <c r="A747" s="19" t="str">
        <f>+'[1]Plan1'!A752</f>
        <v>26.09.09</v>
      </c>
      <c r="B747" s="20" t="str">
        <f>+'[1]Plan1'!B752</f>
        <v>BOMBEAMENTO P/ CONC. QUALQUER RESIST.                                          </v>
      </c>
      <c r="C747" s="21" t="str">
        <f>+'[1]Plan1'!C752</f>
        <v>m3</v>
      </c>
      <c r="D747" s="22">
        <f>+'[1]Plan1'!D752</f>
        <v>40.57</v>
      </c>
    </row>
    <row r="748" spans="1:4" ht="15" customHeight="1">
      <c r="A748" s="15" t="str">
        <f>+'[1]Plan1'!A753</f>
        <v>26.09.12</v>
      </c>
      <c r="B748" s="16" t="str">
        <f>+'[1]Plan1'!B753</f>
        <v>CONCRETO FCK 35 MPA                                                            </v>
      </c>
      <c r="C748" s="17" t="str">
        <f>+'[1]Plan1'!C753</f>
        <v>m3</v>
      </c>
      <c r="D748" s="18">
        <f>+'[1]Plan1'!D753</f>
        <v>469.09</v>
      </c>
    </row>
    <row r="749" spans="1:4" ht="15" customHeight="1">
      <c r="A749" s="19" t="str">
        <f>+'[1]Plan1'!A754</f>
        <v>26.09.13</v>
      </c>
      <c r="B749" s="20" t="str">
        <f>+'[1]Plan1'!B754</f>
        <v>CONCRETO FCK 40 MPA                                                            </v>
      </c>
      <c r="C749" s="21" t="str">
        <f>+'[1]Plan1'!C754</f>
        <v>m3</v>
      </c>
      <c r="D749" s="22">
        <f>+'[1]Plan1'!D754</f>
        <v>496.22</v>
      </c>
    </row>
    <row r="750" spans="1:4" ht="15" customHeight="1">
      <c r="A750" s="15" t="str">
        <f>+'[1]Plan1'!A755</f>
        <v>26.09.14</v>
      </c>
      <c r="B750" s="16" t="str">
        <f>+'[1]Plan1'!B755</f>
        <v>CONCRETO FCK 45 MPA                                                            </v>
      </c>
      <c r="C750" s="17" t="str">
        <f>+'[1]Plan1'!C755</f>
        <v>m3</v>
      </c>
      <c r="D750" s="18">
        <f>+'[1]Plan1'!D755</f>
        <v>569.35</v>
      </c>
    </row>
    <row r="751" spans="1:4" ht="15" customHeight="1">
      <c r="A751" s="19" t="str">
        <f>+'[1]Plan1'!A756</f>
        <v>26.09.15</v>
      </c>
      <c r="B751" s="20" t="str">
        <f>+'[1]Plan1'!B756</f>
        <v>CONCRETO FCK 50 MPA                                                            </v>
      </c>
      <c r="C751" s="21" t="str">
        <f>+'[1]Plan1'!C756</f>
        <v>m3</v>
      </c>
      <c r="D751" s="22">
        <f>+'[1]Plan1'!D756</f>
        <v>587.58</v>
      </c>
    </row>
    <row r="752" spans="1:4" ht="15" customHeight="1">
      <c r="A752" s="15" t="str">
        <f>+'[1]Plan1'!A757</f>
        <v>26.10.01</v>
      </c>
      <c r="B752" s="16" t="str">
        <f>+'[1]Plan1'!B757</f>
        <v>JUNTA/RETRACAO C/LABIO POLIM.AB.15 ATE 40 MM                                   </v>
      </c>
      <c r="C752" s="17" t="str">
        <f>+'[1]Plan1'!C757</f>
        <v>m</v>
      </c>
      <c r="D752" s="18">
        <f>+'[1]Plan1'!D757</f>
        <v>536.17</v>
      </c>
    </row>
    <row r="753" spans="1:4" ht="15" customHeight="1">
      <c r="A753" s="19" t="str">
        <f>+'[1]Plan1'!A758</f>
        <v>26.10.02</v>
      </c>
      <c r="B753" s="20" t="str">
        <f>+'[1]Plan1'!B758</f>
        <v>JUNTA/RETRACAO C/LABIO POLIM.AB.20 ATE 55 MM                                   </v>
      </c>
      <c r="C753" s="21" t="str">
        <f>+'[1]Plan1'!C758</f>
        <v>m</v>
      </c>
      <c r="D753" s="22">
        <f>+'[1]Plan1'!D758</f>
        <v>807.3</v>
      </c>
    </row>
    <row r="754" spans="1:4" ht="15" customHeight="1">
      <c r="A754" s="15" t="str">
        <f>+'[1]Plan1'!A759</f>
        <v>26.10.03</v>
      </c>
      <c r="B754" s="16" t="str">
        <f>+'[1]Plan1'!B759</f>
        <v>JUNTA/RETRACAO C/LABIO POLIM.AB. 30 ATE 80 MM                                  </v>
      </c>
      <c r="C754" s="17" t="str">
        <f>+'[1]Plan1'!C759</f>
        <v>m</v>
      </c>
      <c r="D754" s="18">
        <f>+'[1]Plan1'!D759</f>
        <v>822.15</v>
      </c>
    </row>
    <row r="755" spans="1:4" ht="15" customHeight="1">
      <c r="A755" s="19" t="str">
        <f>+'[1]Plan1'!A760</f>
        <v>26.10.04</v>
      </c>
      <c r="B755" s="20" t="str">
        <f>+'[1]Plan1'!B760</f>
        <v>JUNTA DE DILATACAO METALICA                                                    </v>
      </c>
      <c r="C755" s="21" t="str">
        <f>+'[1]Plan1'!C760</f>
        <v>m</v>
      </c>
      <c r="D755" s="22">
        <f>+'[1]Plan1'!D760</f>
        <v>105.98</v>
      </c>
    </row>
    <row r="756" spans="1:4" ht="15" customHeight="1">
      <c r="A756" s="15" t="str">
        <f>+'[1]Plan1'!A761</f>
        <v>26.10.05</v>
      </c>
      <c r="B756" s="16" t="str">
        <f>+'[1]Plan1'!B761</f>
        <v>JUNTAS DE DILATACAO METALICA C/NEOPRENE                                        </v>
      </c>
      <c r="C756" s="17" t="str">
        <f>+'[1]Plan1'!C761</f>
        <v>m</v>
      </c>
      <c r="D756" s="18">
        <f>+'[1]Plan1'!D761</f>
        <v>110.99</v>
      </c>
    </row>
    <row r="757" spans="1:4" ht="15" customHeight="1">
      <c r="A757" s="19" t="str">
        <f>+'[1]Plan1'!A762</f>
        <v>26.10.06</v>
      </c>
      <c r="B757" s="20" t="str">
        <f>+'[1]Plan1'!B762</f>
        <v>FORNECIMENTO E APLICACAO DE JUNTA DE DILATACAO JJ-99120 OU T-110 OU SIMILAR.   </v>
      </c>
      <c r="C757" s="21" t="str">
        <f>+'[1]Plan1'!C762</f>
        <v>m</v>
      </c>
      <c r="D757" s="22">
        <f>+'[1]Plan1'!D762</f>
        <v>2362.5</v>
      </c>
    </row>
    <row r="758" spans="1:4" ht="15" customHeight="1">
      <c r="A758" s="15" t="str">
        <f>+'[1]Plan1'!A763</f>
        <v>26.11.03.01</v>
      </c>
      <c r="B758" s="16" t="str">
        <f>+'[1]Plan1'!B763</f>
        <v>PLACA PRE MOLDADA DE CONCRETO PARA GUARDA CORPO PP-DE-C04/021.                 </v>
      </c>
      <c r="C758" s="17" t="str">
        <f>+'[1]Plan1'!C763</f>
        <v>un</v>
      </c>
      <c r="D758" s="18">
        <f>+'[1]Plan1'!D763</f>
        <v>185.45</v>
      </c>
    </row>
    <row r="759" spans="1:4" ht="15" customHeight="1">
      <c r="A759" s="19" t="str">
        <f>+'[1]Plan1'!A764</f>
        <v>26.11.03.02</v>
      </c>
      <c r="B759" s="20" t="str">
        <f>+'[1]Plan1'!B764</f>
        <v>PLACA PRE MOLDADA DE CONCRETO PARA FIXACAO POSTE ILUMINACAO - PP-DE-C04/021.   </v>
      </c>
      <c r="C759" s="21" t="str">
        <f>+'[1]Plan1'!C764</f>
        <v>un</v>
      </c>
      <c r="D759" s="22">
        <f>+'[1]Plan1'!D764</f>
        <v>342.68</v>
      </c>
    </row>
    <row r="760" spans="1:4" ht="15" customHeight="1">
      <c r="A760" s="15" t="str">
        <f>+'[1]Plan1'!A765</f>
        <v>26.11.03.03</v>
      </c>
      <c r="B760" s="16" t="str">
        <f>+'[1]Plan1'!B765</f>
        <v>LANÇAMENTO DE PLACA PRE MOLDADA DE CONCRETO, ATE 1000 KG.                      </v>
      </c>
      <c r="C760" s="17" t="str">
        <f>+'[1]Plan1'!C765</f>
        <v>un</v>
      </c>
      <c r="D760" s="18">
        <f>+'[1]Plan1'!D765</f>
        <v>65.64</v>
      </c>
    </row>
    <row r="761" spans="1:4" ht="15" customHeight="1">
      <c r="A761" s="19" t="str">
        <f>+'[1]Plan1'!A766</f>
        <v>26.11.03.04</v>
      </c>
      <c r="B761" s="20" t="str">
        <f>+'[1]Plan1'!B766</f>
        <v>TELAMENTO METALICO PARA PASSARELA, CONFORME PP-DE-M09/001.                     </v>
      </c>
      <c r="C761" s="21" t="str">
        <f>+'[1]Plan1'!C766</f>
        <v>m</v>
      </c>
      <c r="D761" s="22">
        <f>+'[1]Plan1'!D766</f>
        <v>2108.24</v>
      </c>
    </row>
    <row r="762" spans="1:4" ht="15" customHeight="1">
      <c r="A762" s="15" t="str">
        <f>+'[1]Plan1'!A767</f>
        <v>26.11.03.05</v>
      </c>
      <c r="B762" s="16" t="str">
        <f>+'[1]Plan1'!B767</f>
        <v>GUARDA CORPO METALICO DE PASSARELA H=0,90M, CONFORME PP-DE-C04/029.            </v>
      </c>
      <c r="C762" s="17" t="str">
        <f>+'[1]Plan1'!C767</f>
        <v>m</v>
      </c>
      <c r="D762" s="18">
        <f>+'[1]Plan1'!D767</f>
        <v>743.97</v>
      </c>
    </row>
    <row r="763" spans="1:4" ht="15" customHeight="1">
      <c r="A763" s="19" t="str">
        <f>+'[1]Plan1'!A768</f>
        <v>26.11.03.06</v>
      </c>
      <c r="B763" s="20" t="str">
        <f>+'[1]Plan1'!B768</f>
        <v>CORRIMAO METALICO D=2" PARA PASSARELA, CONFORME PP-DE-K00/004.                 </v>
      </c>
      <c r="C763" s="21" t="str">
        <f>+'[1]Plan1'!C768</f>
        <v>m</v>
      </c>
      <c r="D763" s="22">
        <f>+'[1]Plan1'!D768</f>
        <v>155.66</v>
      </c>
    </row>
    <row r="764" spans="1:4" ht="15" customHeight="1">
      <c r="A764" s="15" t="str">
        <f>+'[1]Plan1'!A769</f>
        <v>26.11.04.01</v>
      </c>
      <c r="B764" s="16" t="str">
        <f>+'[1]Plan1'!B769</f>
        <v>BARREIRA DE SEGURANCA COM PASSEIO CONF. PP-DE-C01/293                          </v>
      </c>
      <c r="C764" s="17" t="str">
        <f>+'[1]Plan1'!C769</f>
        <v>m</v>
      </c>
      <c r="D764" s="18">
        <f>+'[1]Plan1'!D769</f>
        <v>827.41</v>
      </c>
    </row>
    <row r="765" spans="1:4" ht="15" customHeight="1">
      <c r="A765" s="19" t="str">
        <f>+'[1]Plan1'!A770</f>
        <v>26.11.04.02</v>
      </c>
      <c r="B765" s="20" t="str">
        <f>+'[1]Plan1'!B770</f>
        <v>BARREIRA DE SEGURANCA CONF. PP-DE-C01/293                                      </v>
      </c>
      <c r="C765" s="21" t="str">
        <f>+'[1]Plan1'!C770</f>
        <v>m</v>
      </c>
      <c r="D765" s="22">
        <f>+'[1]Plan1'!D770</f>
        <v>403.4</v>
      </c>
    </row>
    <row r="766" spans="1:4" ht="15" customHeight="1">
      <c r="A766" s="15" t="str">
        <f>+'[1]Plan1'!A771</f>
        <v>26.11.06</v>
      </c>
      <c r="B766" s="16" t="str">
        <f>+'[1]Plan1'!B771</f>
        <v>BAR. DOU.FACE NEW JERSEY O.A.E.DES.5464                                        </v>
      </c>
      <c r="C766" s="17" t="str">
        <f>+'[1]Plan1'!C771</f>
        <v>m</v>
      </c>
      <c r="D766" s="18">
        <f>+'[1]Plan1'!D771</f>
        <v>435.51</v>
      </c>
    </row>
    <row r="767" spans="1:4" ht="15" customHeight="1">
      <c r="A767" s="19" t="str">
        <f>+'[1]Plan1'!A772</f>
        <v>26.11.08.01</v>
      </c>
      <c r="B767" s="20" t="str">
        <f>+'[1]Plan1'!B772</f>
        <v>BARREIRA DE SEGURANçA PARA O.A.E CONF. PP-DE-C01/293                           </v>
      </c>
      <c r="C767" s="21" t="str">
        <f>+'[1]Plan1'!C772</f>
        <v>m</v>
      </c>
      <c r="D767" s="22">
        <f>+'[1]Plan1'!D772</f>
        <v>331.93</v>
      </c>
    </row>
    <row r="768" spans="1:4" ht="15" customHeight="1">
      <c r="A768" s="15" t="str">
        <f>+'[1]Plan1'!A773</f>
        <v>26.12.01</v>
      </c>
      <c r="B768" s="16" t="str">
        <f>+'[1]Plan1'!B773</f>
        <v>TUBO DE PVC PERFURADO OU NAO D=0,050M                                          </v>
      </c>
      <c r="C768" s="17" t="str">
        <f>+'[1]Plan1'!C773</f>
        <v>m</v>
      </c>
      <c r="D768" s="18">
        <f>+'[1]Plan1'!D773</f>
        <v>18.98</v>
      </c>
    </row>
    <row r="769" spans="1:4" ht="15" customHeight="1">
      <c r="A769" s="19" t="str">
        <f>+'[1]Plan1'!A774</f>
        <v>26.12.02</v>
      </c>
      <c r="B769" s="20" t="str">
        <f>+'[1]Plan1'!B774</f>
        <v>TUBO DE PVC PERFURADO OU NAO D=0,075M                                          </v>
      </c>
      <c r="C769" s="21" t="str">
        <f>+'[1]Plan1'!C774</f>
        <v>m</v>
      </c>
      <c r="D769" s="22">
        <f>+'[1]Plan1'!D774</f>
        <v>23.96</v>
      </c>
    </row>
    <row r="770" spans="1:4" ht="15" customHeight="1">
      <c r="A770" s="15" t="str">
        <f>+'[1]Plan1'!A775</f>
        <v>26.12.03</v>
      </c>
      <c r="B770" s="16" t="str">
        <f>+'[1]Plan1'!B775</f>
        <v>TUBO DE PVC PERFURADO OU NAO D=0,100M                                          </v>
      </c>
      <c r="C770" s="17" t="str">
        <f>+'[1]Plan1'!C775</f>
        <v>m</v>
      </c>
      <c r="D770" s="18">
        <f>+'[1]Plan1'!D775</f>
        <v>33.18</v>
      </c>
    </row>
    <row r="771" spans="1:4" ht="15" customHeight="1">
      <c r="A771" s="19" t="str">
        <f>+'[1]Plan1'!A776</f>
        <v>26.12.04</v>
      </c>
      <c r="B771" s="20" t="str">
        <f>+'[1]Plan1'!B776</f>
        <v>TUBO DE PVC PERFURADO OU NAO D=0,150M                                          </v>
      </c>
      <c r="C771" s="21" t="str">
        <f>+'[1]Plan1'!C776</f>
        <v>m</v>
      </c>
      <c r="D771" s="22">
        <f>+'[1]Plan1'!D776</f>
        <v>67.35</v>
      </c>
    </row>
    <row r="772" spans="1:4" ht="15" customHeight="1">
      <c r="A772" s="15" t="str">
        <f>+'[1]Plan1'!A777</f>
        <v>26.13.01</v>
      </c>
      <c r="B772" s="16" t="str">
        <f>+'[1]Plan1'!B777</f>
        <v>LANC.VIGA P&lt;=50T-GUINDASTE AUTO P                                              </v>
      </c>
      <c r="C772" s="17" t="str">
        <f>+'[1]Plan1'!C777</f>
        <v>un</v>
      </c>
      <c r="D772" s="18">
        <f>+'[1]Plan1'!D777</f>
        <v>7764.67</v>
      </c>
    </row>
    <row r="773" spans="1:4" ht="15" customHeight="1">
      <c r="A773" s="19" t="str">
        <f>+'[1]Plan1'!A778</f>
        <v>26.13.02</v>
      </c>
      <c r="B773" s="20" t="str">
        <f>+'[1]Plan1'!B778</f>
        <v>LANC.VIGA 50&lt;P&lt;=80 T C/GUIND.AUTO P                                            </v>
      </c>
      <c r="C773" s="21" t="str">
        <f>+'[1]Plan1'!C778</f>
        <v>un</v>
      </c>
      <c r="D773" s="22">
        <f>+'[1]Plan1'!D778</f>
        <v>8619.04</v>
      </c>
    </row>
    <row r="774" spans="1:4" ht="15" customHeight="1">
      <c r="A774" s="15" t="str">
        <f>+'[1]Plan1'!A779</f>
        <v>26.14.01</v>
      </c>
      <c r="B774" s="16" t="str">
        <f>+'[1]Plan1'!B779</f>
        <v>ESGOTAMENTO CONTINUO AGUA                                                      </v>
      </c>
      <c r="C774" s="17" t="str">
        <f>+'[1]Plan1'!C779</f>
        <v>m3</v>
      </c>
      <c r="D774" s="18">
        <f>+'[1]Plan1'!D779</f>
        <v>1.9</v>
      </c>
    </row>
    <row r="775" spans="1:4" ht="15" customHeight="1">
      <c r="A775" s="19" t="str">
        <f>+'[1]Plan1'!A780</f>
        <v>26.14.02</v>
      </c>
      <c r="B775" s="20" t="str">
        <f>+'[1]Plan1'!B780</f>
        <v>ESCORAMENTO VALAS/CAVAS P/FUND.CONTINUO                                        </v>
      </c>
      <c r="C775" s="21" t="str">
        <f>+'[1]Plan1'!C780</f>
        <v>m2</v>
      </c>
      <c r="D775" s="22">
        <f>+'[1]Plan1'!D780</f>
        <v>89.7</v>
      </c>
    </row>
    <row r="776" spans="1:4" ht="15" customHeight="1">
      <c r="A776" s="15" t="str">
        <f>+'[1]Plan1'!A781</f>
        <v>26.14.03</v>
      </c>
      <c r="B776" s="16" t="str">
        <f>+'[1]Plan1'!B781</f>
        <v>PAREDE ENSECADEIRA C/PRANCHA-ESP.0,050M                                        </v>
      </c>
      <c r="C776" s="17" t="str">
        <f>+'[1]Plan1'!C781</f>
        <v>m2</v>
      </c>
      <c r="D776" s="18">
        <f>+'[1]Plan1'!D781</f>
        <v>188.73</v>
      </c>
    </row>
    <row r="777" spans="1:4" ht="15" customHeight="1">
      <c r="A777" s="19" t="str">
        <f>+'[1]Plan1'!A782</f>
        <v>26.14.04</v>
      </c>
      <c r="B777" s="20" t="str">
        <f>+'[1]Plan1'!B782</f>
        <v>PAREDE ENSECADEIRA C/PRANCHA-ESP.0,075M                                        </v>
      </c>
      <c r="C777" s="21" t="str">
        <f>+'[1]Plan1'!C782</f>
        <v>m2</v>
      </c>
      <c r="D777" s="22">
        <f>+'[1]Plan1'!D782</f>
        <v>264.44</v>
      </c>
    </row>
    <row r="778" spans="1:4" ht="15" customHeight="1">
      <c r="A778" s="15" t="str">
        <f>+'[1]Plan1'!A783</f>
        <v>26.15.01</v>
      </c>
      <c r="B778" s="16" t="str">
        <f>+'[1]Plan1'!B783</f>
        <v>ENROCAMENTO PEDRA ARRUMADA                                                     </v>
      </c>
      <c r="C778" s="17" t="str">
        <f>+'[1]Plan1'!C783</f>
        <v>m3</v>
      </c>
      <c r="D778" s="18">
        <f>+'[1]Plan1'!D783</f>
        <v>207.57</v>
      </c>
    </row>
    <row r="779" spans="1:4" ht="15" customHeight="1">
      <c r="A779" s="19" t="str">
        <f>+'[1]Plan1'!A784</f>
        <v>26.15.02</v>
      </c>
      <c r="B779" s="20" t="str">
        <f>+'[1]Plan1'!B784</f>
        <v>ENROCAMENTO PEDRA ARRUMADA E REJUNTADA                                         </v>
      </c>
      <c r="C779" s="21" t="str">
        <f>+'[1]Plan1'!C784</f>
        <v>m3</v>
      </c>
      <c r="D779" s="22">
        <f>+'[1]Plan1'!D784</f>
        <v>310.62</v>
      </c>
    </row>
    <row r="780" spans="1:4" ht="15" customHeight="1">
      <c r="A780" s="15" t="str">
        <f>+'[1]Plan1'!A785</f>
        <v>26.15.03</v>
      </c>
      <c r="B780" s="16" t="str">
        <f>+'[1]Plan1'!B785</f>
        <v>ENROCAMENTO PEDRA JOGADA                                                       </v>
      </c>
      <c r="C780" s="17" t="str">
        <f>+'[1]Plan1'!C785</f>
        <v>m3</v>
      </c>
      <c r="D780" s="18">
        <f>+'[1]Plan1'!D785</f>
        <v>133.97</v>
      </c>
    </row>
    <row r="781" spans="1:4" ht="15" customHeight="1">
      <c r="A781" s="19" t="str">
        <f>+'[1]Plan1'!A786</f>
        <v>26.16.01</v>
      </c>
      <c r="B781" s="20" t="str">
        <f>+'[1]Plan1'!B786</f>
        <v>PROTECAO DE TALUDE COM BLOCO PRE-MOLDADO SEXTAVADO 30X30X5CM INTERTRAVADO.     </v>
      </c>
      <c r="C781" s="21" t="str">
        <f>+'[1]Plan1'!C786</f>
        <v>m2</v>
      </c>
      <c r="D781" s="22">
        <f>+'[1]Plan1'!D786</f>
        <v>111.86</v>
      </c>
    </row>
    <row r="782" spans="1:4" ht="15" customHeight="1">
      <c r="A782" s="15" t="str">
        <f>+'[1]Plan1'!A787</f>
        <v>26.16.02</v>
      </c>
      <c r="B782" s="16" t="str">
        <f>+'[1]Plan1'!B787</f>
        <v>PROTECAO TALUDE SOB OAE EM PLACAS PRE MOLDADAS TRAPEZOIDAL, 98X80X40CM.        </v>
      </c>
      <c r="C782" s="17" t="str">
        <f>+'[1]Plan1'!C787</f>
        <v>m2</v>
      </c>
      <c r="D782" s="18">
        <f>+'[1]Plan1'!D787</f>
        <v>301.92</v>
      </c>
    </row>
    <row r="783" spans="1:4" ht="15" customHeight="1">
      <c r="A783" s="19" t="str">
        <f>+'[1]Plan1'!A788</f>
        <v>26.16.03</v>
      </c>
      <c r="B783" s="20" t="str">
        <f>+'[1]Plan1'!B788</f>
        <v>PROTECAO TALUDE SOB OAE COM PECAS PRE-MOLDADAS RETANGULAR 20X10X6CM.           </v>
      </c>
      <c r="C783" s="21" t="str">
        <f>+'[1]Plan1'!C788</f>
        <v>m2</v>
      </c>
      <c r="D783" s="22">
        <f>+'[1]Plan1'!D788</f>
        <v>97.06</v>
      </c>
    </row>
    <row r="784" spans="1:4" ht="15" customHeight="1">
      <c r="A784" s="15" t="str">
        <f>+'[1]Plan1'!A789</f>
        <v>27.01.01</v>
      </c>
      <c r="B784" s="16" t="str">
        <f>+'[1]Plan1'!B789</f>
        <v>REMOCAO MANUAL DE CONCRETO SEGREGADO                                           </v>
      </c>
      <c r="C784" s="17" t="str">
        <f>+'[1]Plan1'!C789</f>
        <v>dm3</v>
      </c>
      <c r="D784" s="18">
        <f>+'[1]Plan1'!D789</f>
        <v>20.73</v>
      </c>
    </row>
    <row r="785" spans="1:4" ht="15" customHeight="1">
      <c r="A785" s="19" t="str">
        <f>+'[1]Plan1'!A790</f>
        <v>27.01.02</v>
      </c>
      <c r="B785" s="20" t="str">
        <f>+'[1]Plan1'!B790</f>
        <v>DEMOLICAO DE CONCRETO SIMPLES                                                  </v>
      </c>
      <c r="C785" s="21" t="str">
        <f>+'[1]Plan1'!C790</f>
        <v>m3</v>
      </c>
      <c r="D785" s="22">
        <f>+'[1]Plan1'!D790</f>
        <v>148.34</v>
      </c>
    </row>
    <row r="786" spans="1:4" ht="15" customHeight="1">
      <c r="A786" s="15" t="str">
        <f>+'[1]Plan1'!A791</f>
        <v>27.01.03</v>
      </c>
      <c r="B786" s="16" t="str">
        <f>+'[1]Plan1'!B791</f>
        <v>DEMOLICAO DE CONCRETO ARMADO                                                   </v>
      </c>
      <c r="C786" s="17" t="str">
        <f>+'[1]Plan1'!C791</f>
        <v>m3</v>
      </c>
      <c r="D786" s="18">
        <f>+'[1]Plan1'!D791</f>
        <v>279.68</v>
      </c>
    </row>
    <row r="787" spans="1:4" ht="15" customHeight="1">
      <c r="A787" s="19" t="str">
        <f>+'[1]Plan1'!A792</f>
        <v>27.01.04</v>
      </c>
      <c r="B787" s="20" t="str">
        <f>+'[1]Plan1'!B792</f>
        <v>REMOCAO,CARGA E TRANSP.ENTULHO EM GERAL                                        </v>
      </c>
      <c r="C787" s="21" t="str">
        <f>+'[1]Plan1'!C792</f>
        <v>t*km</v>
      </c>
      <c r="D787" s="22">
        <f>+'[1]Plan1'!D792</f>
        <v>1.22</v>
      </c>
    </row>
    <row r="788" spans="1:4" ht="15" customHeight="1">
      <c r="A788" s="15" t="str">
        <f>+'[1]Plan1'!A793</f>
        <v>27.01.29</v>
      </c>
      <c r="B788" s="16" t="str">
        <f>+'[1]Plan1'!B793</f>
        <v>LIXAMENTO MECÂNICO DE SUPERFÍCIO DE CONCRETO                                   </v>
      </c>
      <c r="C788" s="17" t="str">
        <f>+'[1]Plan1'!C793</f>
        <v>m2</v>
      </c>
      <c r="D788" s="18">
        <f>+'[1]Plan1'!D793</f>
        <v>14.44</v>
      </c>
    </row>
    <row r="789" spans="1:4" ht="15" customHeight="1">
      <c r="A789" s="19" t="str">
        <f>+'[1]Plan1'!A794</f>
        <v>27.01.40</v>
      </c>
      <c r="B789" s="20" t="str">
        <f>+'[1]Plan1'!B794</f>
        <v>TRATAMENTO DE ARMADURA COM PRIMER RICO EM ZINCO                                </v>
      </c>
      <c r="C789" s="21" t="str">
        <f>+'[1]Plan1'!C794</f>
        <v>m2</v>
      </c>
      <c r="D789" s="22">
        <f>+'[1]Plan1'!D794</f>
        <v>18.57</v>
      </c>
    </row>
    <row r="790" spans="1:4" ht="15" customHeight="1">
      <c r="A790" s="15" t="str">
        <f>+'[1]Plan1'!A795</f>
        <v>27.02.01</v>
      </c>
      <c r="B790" s="16" t="str">
        <f>+'[1]Plan1'!B795</f>
        <v>APIC.MANUAL CONC.C/ELIMINACAO SUP.LISAS                                        </v>
      </c>
      <c r="C790" s="17" t="str">
        <f>+'[1]Plan1'!C795</f>
        <v>m2</v>
      </c>
      <c r="D790" s="18">
        <f>+'[1]Plan1'!D795</f>
        <v>36.99</v>
      </c>
    </row>
    <row r="791" spans="1:4" ht="15" customHeight="1">
      <c r="A791" s="19" t="str">
        <f>+'[1]Plan1'!A796</f>
        <v>27.02.02</v>
      </c>
      <c r="B791" s="20" t="str">
        <f>+'[1]Plan1'!B796</f>
        <v>LIMPEZA COM JATO D´AGUA S/SUP.DE CONC.                                         </v>
      </c>
      <c r="C791" s="21" t="str">
        <f>+'[1]Plan1'!C796</f>
        <v>m2</v>
      </c>
      <c r="D791" s="22">
        <f>+'[1]Plan1'!D796</f>
        <v>3.71</v>
      </c>
    </row>
    <row r="792" spans="1:4" ht="15" customHeight="1">
      <c r="A792" s="15" t="str">
        <f>+'[1]Plan1'!A797</f>
        <v>27.02.03</v>
      </c>
      <c r="B792" s="16" t="str">
        <f>+'[1]Plan1'!B797</f>
        <v>LIXAMENTO MANUAL DA SUPERFICIE DE CONCR.                                       </v>
      </c>
      <c r="C792" s="17" t="str">
        <f>+'[1]Plan1'!C797</f>
        <v>m2</v>
      </c>
      <c r="D792" s="18">
        <f>+'[1]Plan1'!D797</f>
        <v>6.16</v>
      </c>
    </row>
    <row r="793" spans="1:4" ht="15" customHeight="1">
      <c r="A793" s="19" t="str">
        <f>+'[1]Plan1'!A798</f>
        <v>27.02.05</v>
      </c>
      <c r="B793" s="20" t="str">
        <f>+'[1]Plan1'!B798</f>
        <v>JATEAMENTO EM ESTR.CONCRETO COM AGUA                                           </v>
      </c>
      <c r="C793" s="21" t="str">
        <f>+'[1]Plan1'!C798</f>
        <v>m2</v>
      </c>
      <c r="D793" s="22">
        <f>+'[1]Plan1'!D798</f>
        <v>4.46</v>
      </c>
    </row>
    <row r="794" spans="1:4" ht="15" customHeight="1">
      <c r="A794" s="15" t="str">
        <f>+'[1]Plan1'!A799</f>
        <v>27.02.08</v>
      </c>
      <c r="B794" s="16" t="str">
        <f>+'[1]Plan1'!B799</f>
        <v>LIMPEZA MANUAL COM ESCOVA DE ACO P/ ACO                                        </v>
      </c>
      <c r="C794" s="17" t="str">
        <f>+'[1]Plan1'!C799</f>
        <v>m</v>
      </c>
      <c r="D794" s="18">
        <f>+'[1]Plan1'!D799</f>
        <v>4.81</v>
      </c>
    </row>
    <row r="795" spans="1:4" ht="15" customHeight="1">
      <c r="A795" s="19" t="str">
        <f>+'[1]Plan1'!A800</f>
        <v>27.02.09</v>
      </c>
      <c r="B795" s="20" t="str">
        <f>+'[1]Plan1'!B800</f>
        <v>LIMPEZA MANUAL C/ESCOVA ACO P/CONCRETO                                         </v>
      </c>
      <c r="C795" s="21" t="str">
        <f>+'[1]Plan1'!C800</f>
        <v>m2</v>
      </c>
      <c r="D795" s="22">
        <f>+'[1]Plan1'!D800</f>
        <v>6.55</v>
      </c>
    </row>
    <row r="796" spans="1:4" ht="15" customHeight="1">
      <c r="A796" s="15" t="str">
        <f>+'[1]Plan1'!A801</f>
        <v>27.03.01</v>
      </c>
      <c r="B796" s="16" t="str">
        <f>+'[1]Plan1'!B801</f>
        <v>ANDAIME DE MADEIRA                                                             </v>
      </c>
      <c r="C796" s="17" t="str">
        <f>+'[1]Plan1'!C801</f>
        <v>m3</v>
      </c>
      <c r="D796" s="18">
        <f>+'[1]Plan1'!D801</f>
        <v>11.99</v>
      </c>
    </row>
    <row r="797" spans="1:4" ht="15" customHeight="1">
      <c r="A797" s="19" t="str">
        <f>+'[1]Plan1'!A802</f>
        <v>27.03.02</v>
      </c>
      <c r="B797" s="20" t="str">
        <f>+'[1]Plan1'!B802</f>
        <v>ANDAIME TUBULAR                                                                </v>
      </c>
      <c r="C797" s="21" t="str">
        <f>+'[1]Plan1'!C802</f>
        <v>m3</v>
      </c>
      <c r="D797" s="22">
        <f>+'[1]Plan1'!D802</f>
        <v>17.62</v>
      </c>
    </row>
    <row r="798" spans="1:4" ht="15" customHeight="1">
      <c r="A798" s="15" t="str">
        <f>+'[1]Plan1'!A803</f>
        <v>27.03.03.01</v>
      </c>
      <c r="B798" s="16" t="str">
        <f>+'[1]Plan1'!B803</f>
        <v>EXECUCAO DE ANDAIME SUSPENSO AREA MAXIMA DE 560 M2.                            </v>
      </c>
      <c r="C798" s="17" t="str">
        <f>+'[1]Plan1'!C803</f>
        <v>m2</v>
      </c>
      <c r="D798" s="18">
        <f>+'[1]Plan1'!D803</f>
        <v>44.33</v>
      </c>
    </row>
    <row r="799" spans="1:4" ht="15" customHeight="1">
      <c r="A799" s="19" t="str">
        <f>+'[1]Plan1'!A804</f>
        <v>27.03.03.02</v>
      </c>
      <c r="B799" s="20" t="str">
        <f>+'[1]Plan1'!B804</f>
        <v>DESMOB. DESLOCAMENTO, MONTAGEM E FURO NO CONCRETO PARA ANDAIME SUSPENSO.       </v>
      </c>
      <c r="C799" s="21" t="str">
        <f>+'[1]Plan1'!C804</f>
        <v>m2</v>
      </c>
      <c r="D799" s="22">
        <f>+'[1]Plan1'!D804</f>
        <v>40.22</v>
      </c>
    </row>
    <row r="800" spans="1:4" ht="15" customHeight="1">
      <c r="A800" s="15" t="str">
        <f>+'[1]Plan1'!A805</f>
        <v>27.04.01</v>
      </c>
      <c r="B800" s="16" t="str">
        <f>+'[1]Plan1'!B805</f>
        <v>FURO NO CONCRETO D=1" PROFUND.DE 5CM                                           </v>
      </c>
      <c r="C800" s="17" t="str">
        <f>+'[1]Plan1'!C805</f>
        <v>un</v>
      </c>
      <c r="D800" s="18">
        <f>+'[1]Plan1'!D805</f>
        <v>7.66</v>
      </c>
    </row>
    <row r="801" spans="1:4" ht="15" customHeight="1">
      <c r="A801" s="19" t="str">
        <f>+'[1]Plan1'!A806</f>
        <v>27.04.02</v>
      </c>
      <c r="B801" s="20" t="str">
        <f>+'[1]Plan1'!B806</f>
        <v>FURO NO CONCRETO D=1" PROFUND.DE 15CM                                          </v>
      </c>
      <c r="C801" s="21" t="str">
        <f>+'[1]Plan1'!C806</f>
        <v>un</v>
      </c>
      <c r="D801" s="22">
        <f>+'[1]Plan1'!D806</f>
        <v>19.15</v>
      </c>
    </row>
    <row r="802" spans="1:4" ht="15" customHeight="1">
      <c r="A802" s="15" t="str">
        <f>+'[1]Plan1'!A807</f>
        <v>27.04.03</v>
      </c>
      <c r="B802" s="16" t="str">
        <f>+'[1]Plan1'!B807</f>
        <v>FURO NO CONCRETO D=1" PROFUND. DE 30CM                                         </v>
      </c>
      <c r="C802" s="17" t="str">
        <f>+'[1]Plan1'!C807</f>
        <v>un</v>
      </c>
      <c r="D802" s="18">
        <f>+'[1]Plan1'!D807</f>
        <v>38.29</v>
      </c>
    </row>
    <row r="803" spans="1:4" ht="15" customHeight="1">
      <c r="A803" s="19" t="str">
        <f>+'[1]Plan1'!A808</f>
        <v>27.04.04</v>
      </c>
      <c r="B803" s="20" t="str">
        <f>+'[1]Plan1'!B808</f>
        <v>FURO NO CONCRETO D=3/4" PROFUND.DE 5CM                                         </v>
      </c>
      <c r="C803" s="21" t="str">
        <f>+'[1]Plan1'!C808</f>
        <v>un</v>
      </c>
      <c r="D803" s="22">
        <f>+'[1]Plan1'!D808</f>
        <v>6.3</v>
      </c>
    </row>
    <row r="804" spans="1:4" ht="15" customHeight="1">
      <c r="A804" s="15" t="str">
        <f>+'[1]Plan1'!A809</f>
        <v>27.04.05</v>
      </c>
      <c r="B804" s="16" t="str">
        <f>+'[1]Plan1'!B809</f>
        <v>FURO NO CONCRETO D=3/4" PROFUND.DE 15CM                                        </v>
      </c>
      <c r="C804" s="17" t="str">
        <f>+'[1]Plan1'!C809</f>
        <v>un</v>
      </c>
      <c r="D804" s="18">
        <f>+'[1]Plan1'!D809</f>
        <v>15.74</v>
      </c>
    </row>
    <row r="805" spans="1:4" ht="15" customHeight="1">
      <c r="A805" s="19" t="str">
        <f>+'[1]Plan1'!A810</f>
        <v>27.04.06</v>
      </c>
      <c r="B805" s="20" t="str">
        <f>+'[1]Plan1'!B810</f>
        <v>FURO NO CONCRETO D=3/4" PROFUND.DE 30CM                                        </v>
      </c>
      <c r="C805" s="21" t="str">
        <f>+'[1]Plan1'!C810</f>
        <v>un</v>
      </c>
      <c r="D805" s="22">
        <f>+'[1]Plan1'!D810</f>
        <v>31.48</v>
      </c>
    </row>
    <row r="806" spans="1:4" ht="15" customHeight="1">
      <c r="A806" s="15" t="str">
        <f>+'[1]Plan1'!A811</f>
        <v>27.04.07</v>
      </c>
      <c r="B806" s="16" t="str">
        <f>+'[1]Plan1'!B811</f>
        <v>FURO NO CONCRETO D=1/2" PROFUND.DE 5CM                                         </v>
      </c>
      <c r="C806" s="17" t="str">
        <f>+'[1]Plan1'!C811</f>
        <v>un</v>
      </c>
      <c r="D806" s="18">
        <f>+'[1]Plan1'!D811</f>
        <v>5.1</v>
      </c>
    </row>
    <row r="807" spans="1:4" ht="15" customHeight="1">
      <c r="A807" s="19" t="str">
        <f>+'[1]Plan1'!A812</f>
        <v>27.04.08</v>
      </c>
      <c r="B807" s="20" t="str">
        <f>+'[1]Plan1'!B812</f>
        <v>FURO NO CONCRETO D=1/2" PROFUND.DE 15CM                                        </v>
      </c>
      <c r="C807" s="21" t="str">
        <f>+'[1]Plan1'!C812</f>
        <v>un</v>
      </c>
      <c r="D807" s="22">
        <f>+'[1]Plan1'!D812</f>
        <v>12.76</v>
      </c>
    </row>
    <row r="808" spans="1:4" ht="15" customHeight="1">
      <c r="A808" s="15" t="str">
        <f>+'[1]Plan1'!A813</f>
        <v>27.04.09</v>
      </c>
      <c r="B808" s="16" t="str">
        <f>+'[1]Plan1'!B813</f>
        <v>FURO NO CONCRETO D=1/2" PROFUND.DE 30CM                                        </v>
      </c>
      <c r="C808" s="17" t="str">
        <f>+'[1]Plan1'!C813</f>
        <v>un</v>
      </c>
      <c r="D808" s="18">
        <f>+'[1]Plan1'!D813</f>
        <v>25.53</v>
      </c>
    </row>
    <row r="809" spans="1:4" ht="15" customHeight="1">
      <c r="A809" s="19" t="str">
        <f>+'[1]Plan1'!A814</f>
        <v>27.04.10</v>
      </c>
      <c r="B809" s="20" t="str">
        <f>+'[1]Plan1'!B814</f>
        <v>FURO NO CONCRETO D=3/8" PROFUND.DE 5CM                                         </v>
      </c>
      <c r="C809" s="21" t="str">
        <f>+'[1]Plan1'!C814</f>
        <v>un</v>
      </c>
      <c r="D809" s="22">
        <f>+'[1]Plan1'!D814</f>
        <v>3.75</v>
      </c>
    </row>
    <row r="810" spans="1:4" ht="15" customHeight="1">
      <c r="A810" s="15" t="str">
        <f>+'[1]Plan1'!A815</f>
        <v>27.04.11</v>
      </c>
      <c r="B810" s="16" t="str">
        <f>+'[1]Plan1'!B815</f>
        <v>FURO NO CONCRETO D=3/8" PROFUND.DE 15CM                                        </v>
      </c>
      <c r="C810" s="17" t="str">
        <f>+'[1]Plan1'!C815</f>
        <v>un</v>
      </c>
      <c r="D810" s="18">
        <f>+'[1]Plan1'!D815</f>
        <v>9.36</v>
      </c>
    </row>
    <row r="811" spans="1:4" ht="15" customHeight="1">
      <c r="A811" s="19" t="str">
        <f>+'[1]Plan1'!A816</f>
        <v>27.04.12</v>
      </c>
      <c r="B811" s="20" t="str">
        <f>+'[1]Plan1'!B816</f>
        <v>FURO NO CONCRETO D=3/8" PROFUND.DE 30CM                                        </v>
      </c>
      <c r="C811" s="21" t="str">
        <f>+'[1]Plan1'!C816</f>
        <v>un</v>
      </c>
      <c r="D811" s="22">
        <f>+'[1]Plan1'!D816</f>
        <v>18.71</v>
      </c>
    </row>
    <row r="812" spans="1:4" ht="15" customHeight="1">
      <c r="A812" s="15" t="str">
        <f>+'[1]Plan1'!A817</f>
        <v>27.05.01</v>
      </c>
      <c r="B812" s="16" t="str">
        <f>+'[1]Plan1'!B817</f>
        <v>FORMA PLANA P/CONC.ARMADO COMUM                                                </v>
      </c>
      <c r="C812" s="17" t="str">
        <f>+'[1]Plan1'!C817</f>
        <v>m2</v>
      </c>
      <c r="D812" s="18">
        <f>+'[1]Plan1'!D817</f>
        <v>73.37</v>
      </c>
    </row>
    <row r="813" spans="1:4" ht="15" customHeight="1">
      <c r="A813" s="19" t="str">
        <f>+'[1]Plan1'!A818</f>
        <v>27.05.02</v>
      </c>
      <c r="B813" s="20" t="str">
        <f>+'[1]Plan1'!B818</f>
        <v>FORMA PLANA P/CONC.PROTEND.OU APARENTE                                         </v>
      </c>
      <c r="C813" s="21" t="str">
        <f>+'[1]Plan1'!C818</f>
        <v>m2</v>
      </c>
      <c r="D813" s="22">
        <f>+'[1]Plan1'!D818</f>
        <v>83.53</v>
      </c>
    </row>
    <row r="814" spans="1:4" ht="15" customHeight="1">
      <c r="A814" s="15" t="str">
        <f>+'[1]Plan1'!A819</f>
        <v>27.05.03</v>
      </c>
      <c r="B814" s="16" t="str">
        <f>+'[1]Plan1'!B819</f>
        <v>FORMAS METALICAS PARA CONCRETO                                                 </v>
      </c>
      <c r="C814" s="17" t="str">
        <f>+'[1]Plan1'!C819</f>
        <v>m2</v>
      </c>
      <c r="D814" s="18">
        <f>+'[1]Plan1'!D819</f>
        <v>57.42</v>
      </c>
    </row>
    <row r="815" spans="1:4" ht="15" customHeight="1">
      <c r="A815" s="19" t="str">
        <f>+'[1]Plan1'!A820</f>
        <v>27.06.01</v>
      </c>
      <c r="B815" s="20" t="str">
        <f>+'[1]Plan1'!B820</f>
        <v>BARRA DE ACO CA-25                                                             </v>
      </c>
      <c r="C815" s="21" t="str">
        <f>+'[1]Plan1'!C820</f>
        <v>kg</v>
      </c>
      <c r="D815" s="22">
        <f>+'[1]Plan1'!D820</f>
        <v>7.67</v>
      </c>
    </row>
    <row r="816" spans="1:4" ht="15" customHeight="1">
      <c r="A816" s="15" t="str">
        <f>+'[1]Plan1'!A821</f>
        <v>27.06.02</v>
      </c>
      <c r="B816" s="16" t="str">
        <f>+'[1]Plan1'!B821</f>
        <v>BARRA DE ACO CA-50 PARA RECUPERACAO ESTRUTURAL                                 </v>
      </c>
      <c r="C816" s="17" t="str">
        <f>+'[1]Plan1'!C821</f>
        <v>kg</v>
      </c>
      <c r="D816" s="18">
        <f>+'[1]Plan1'!D821</f>
        <v>7.61</v>
      </c>
    </row>
    <row r="817" spans="1:4" ht="15" customHeight="1">
      <c r="A817" s="19" t="str">
        <f>+'[1]Plan1'!A822</f>
        <v>27.06.03</v>
      </c>
      <c r="B817" s="20" t="str">
        <f>+'[1]Plan1'!B822</f>
        <v>BARRA DE ACO CA-60                                                             </v>
      </c>
      <c r="C817" s="21" t="str">
        <f>+'[1]Plan1'!C822</f>
        <v>kg</v>
      </c>
      <c r="D817" s="22">
        <f>+'[1]Plan1'!D822</f>
        <v>8.48</v>
      </c>
    </row>
    <row r="818" spans="1:4" ht="15" customHeight="1">
      <c r="A818" s="15" t="str">
        <f>+'[1]Plan1'!A823</f>
        <v>27.06.04</v>
      </c>
      <c r="B818" s="16" t="str">
        <f>+'[1]Plan1'!B823</f>
        <v>ACO PARA CONCRETO PROTENDIDO                                                   </v>
      </c>
      <c r="C818" s="17" t="str">
        <f>+'[1]Plan1'!C823</f>
        <v>kg</v>
      </c>
      <c r="D818" s="18">
        <f>+'[1]Plan1'!D823</f>
        <v>17.46</v>
      </c>
    </row>
    <row r="819" spans="1:4" ht="15" customHeight="1">
      <c r="A819" s="19" t="str">
        <f>+'[1]Plan1'!A824</f>
        <v>27.06.05</v>
      </c>
      <c r="B819" s="20" t="str">
        <f>+'[1]Plan1'!B824</f>
        <v>TELA METALICA                                                                  </v>
      </c>
      <c r="C819" s="21" t="str">
        <f>+'[1]Plan1'!C824</f>
        <v>kg</v>
      </c>
      <c r="D819" s="22">
        <f>+'[1]Plan1'!D824</f>
        <v>7.15</v>
      </c>
    </row>
    <row r="820" spans="1:4" ht="15" customHeight="1">
      <c r="A820" s="15" t="str">
        <f>+'[1]Plan1'!A825</f>
        <v>27.06.06</v>
      </c>
      <c r="B820" s="16" t="str">
        <f>+'[1]Plan1'!B825</f>
        <v>SUBSTITUICAO DE ACO DA ARMADURA                                                </v>
      </c>
      <c r="C820" s="17" t="str">
        <f>+'[1]Plan1'!C825</f>
        <v>kg</v>
      </c>
      <c r="D820" s="18">
        <f>+'[1]Plan1'!D825</f>
        <v>16.47</v>
      </c>
    </row>
    <row r="821" spans="1:4" ht="15" customHeight="1">
      <c r="A821" s="19" t="str">
        <f>+'[1]Plan1'!A826</f>
        <v>27.06.07</v>
      </c>
      <c r="B821" s="20" t="str">
        <f>+'[1]Plan1'!B826</f>
        <v>RETIRADA DA ARMADURA CORROIDA                                                  </v>
      </c>
      <c r="C821" s="21" t="str">
        <f>+'[1]Plan1'!C826</f>
        <v>kg</v>
      </c>
      <c r="D821" s="22">
        <f>+'[1]Plan1'!D826</f>
        <v>6.86</v>
      </c>
    </row>
    <row r="822" spans="1:4" ht="15" customHeight="1">
      <c r="A822" s="15" t="str">
        <f>+'[1]Plan1'!A827</f>
        <v>27.06.08</v>
      </c>
      <c r="B822" s="16" t="str">
        <f>+'[1]Plan1'!B827</f>
        <v>ACO P/ CONCRETO PROTENDIDO ST 85/105                                           </v>
      </c>
      <c r="C822" s="17" t="str">
        <f>+'[1]Plan1'!C827</f>
        <v>kg</v>
      </c>
      <c r="D822" s="18">
        <f>+'[1]Plan1'!D827</f>
        <v>29.01</v>
      </c>
    </row>
    <row r="823" spans="1:4" ht="15" customHeight="1">
      <c r="A823" s="19" t="str">
        <f>+'[1]Plan1'!A828</f>
        <v>27.06.09</v>
      </c>
      <c r="B823" s="20" t="str">
        <f>+'[1]Plan1'!B828</f>
        <v>EMENDA DE BARRA DE ACO COM LUVA PRENSADA D=12MM                                </v>
      </c>
      <c r="C823" s="21" t="str">
        <f>+'[1]Plan1'!C828</f>
        <v>un</v>
      </c>
      <c r="D823" s="22">
        <f>+'[1]Plan1'!D828</f>
        <v>31.31</v>
      </c>
    </row>
    <row r="824" spans="1:4" ht="15" customHeight="1">
      <c r="A824" s="15" t="str">
        <f>+'[1]Plan1'!A829</f>
        <v>27.06.10</v>
      </c>
      <c r="B824" s="16" t="str">
        <f>+'[1]Plan1'!B829</f>
        <v>EMENDA DE BARRA DE ACO COM LUVA PRENSADA D=16MM                                </v>
      </c>
      <c r="C824" s="17" t="str">
        <f>+'[1]Plan1'!C829</f>
        <v>un</v>
      </c>
      <c r="D824" s="18">
        <f>+'[1]Plan1'!D829</f>
        <v>36.65</v>
      </c>
    </row>
    <row r="825" spans="1:4" ht="15" customHeight="1">
      <c r="A825" s="19" t="str">
        <f>+'[1]Plan1'!A830</f>
        <v>27.06.11</v>
      </c>
      <c r="B825" s="20" t="str">
        <f>+'[1]Plan1'!B830</f>
        <v>EMENDA DE BARRA DE ACO COM LUVA PRENSADA D=20MM                                </v>
      </c>
      <c r="C825" s="21" t="str">
        <f>+'[1]Plan1'!C830</f>
        <v>un</v>
      </c>
      <c r="D825" s="22">
        <f>+'[1]Plan1'!D830</f>
        <v>47.47</v>
      </c>
    </row>
    <row r="826" spans="1:4" ht="15" customHeight="1">
      <c r="A826" s="15" t="str">
        <f>+'[1]Plan1'!A831</f>
        <v>27.06.12</v>
      </c>
      <c r="B826" s="16" t="str">
        <f>+'[1]Plan1'!B831</f>
        <v>EMENDA DE BARRA DE ACO COM LUVA PRENSADA D=25MM                                </v>
      </c>
      <c r="C826" s="17" t="str">
        <f>+'[1]Plan1'!C831</f>
        <v>un</v>
      </c>
      <c r="D826" s="18">
        <f>+'[1]Plan1'!D831</f>
        <v>72.72</v>
      </c>
    </row>
    <row r="827" spans="1:4" ht="15" customHeight="1">
      <c r="A827" s="19" t="str">
        <f>+'[1]Plan1'!A832</f>
        <v>27.06.13</v>
      </c>
      <c r="B827" s="20" t="str">
        <f>+'[1]Plan1'!B832</f>
        <v>EMENDA DE BARRA DE ACO COM ROSCA D=12MM                                        </v>
      </c>
      <c r="C827" s="21" t="str">
        <f>+'[1]Plan1'!C832</f>
        <v>un</v>
      </c>
      <c r="D827" s="22">
        <f>+'[1]Plan1'!D832</f>
        <v>33.45</v>
      </c>
    </row>
    <row r="828" spans="1:4" ht="15" customHeight="1">
      <c r="A828" s="15" t="str">
        <f>+'[1]Plan1'!A833</f>
        <v>27.06.14</v>
      </c>
      <c r="B828" s="16" t="str">
        <f>+'[1]Plan1'!B833</f>
        <v>EMENDA DE BARRA DE ACO COM ROSCA D=16MM                                        </v>
      </c>
      <c r="C828" s="17" t="str">
        <f>+'[1]Plan1'!C833</f>
        <v>un</v>
      </c>
      <c r="D828" s="18">
        <f>+'[1]Plan1'!D833</f>
        <v>46.08</v>
      </c>
    </row>
    <row r="829" spans="1:4" ht="15" customHeight="1">
      <c r="A829" s="19" t="str">
        <f>+'[1]Plan1'!A834</f>
        <v>27.06.15</v>
      </c>
      <c r="B829" s="20" t="str">
        <f>+'[1]Plan1'!B834</f>
        <v>EMENDA DE BARRA DE ACO COM ROSCA D=20MM                                        </v>
      </c>
      <c r="C829" s="21" t="str">
        <f>+'[1]Plan1'!C834</f>
        <v>un</v>
      </c>
      <c r="D829" s="22">
        <f>+'[1]Plan1'!D834</f>
        <v>63.77</v>
      </c>
    </row>
    <row r="830" spans="1:4" ht="15" customHeight="1">
      <c r="A830" s="15" t="str">
        <f>+'[1]Plan1'!A835</f>
        <v>27.06.16</v>
      </c>
      <c r="B830" s="16" t="str">
        <f>+'[1]Plan1'!B835</f>
        <v>EMENDA DE BARRA DE ACO COM ROSCA D=25MM                                        </v>
      </c>
      <c r="C830" s="17" t="str">
        <f>+'[1]Plan1'!C835</f>
        <v>un</v>
      </c>
      <c r="D830" s="18">
        <f>+'[1]Plan1'!D835</f>
        <v>96.9</v>
      </c>
    </row>
    <row r="831" spans="1:4" ht="15" customHeight="1">
      <c r="A831" s="19" t="str">
        <f>+'[1]Plan1'!A836</f>
        <v>27.06.17</v>
      </c>
      <c r="B831" s="20" t="str">
        <f>+'[1]Plan1'!B836</f>
        <v>CHUMBAMENTO BARRAS C/RESINA EPOX.INJ.                                          </v>
      </c>
      <c r="C831" s="21" t="str">
        <f>+'[1]Plan1'!C836</f>
        <v>kg</v>
      </c>
      <c r="D831" s="22">
        <f>+'[1]Plan1'!D836</f>
        <v>40.95</v>
      </c>
    </row>
    <row r="832" spans="1:4" ht="15" customHeight="1">
      <c r="A832" s="15" t="str">
        <f>+'[1]Plan1'!A837</f>
        <v>27.07.02</v>
      </c>
      <c r="B832" s="16" t="str">
        <f>+'[1]Plan1'!B837</f>
        <v>AP.ANC.P/CABOS PROTEN. ATIVA 12FIOS-8MM                                        </v>
      </c>
      <c r="C832" s="17" t="str">
        <f>+'[1]Plan1'!C837</f>
        <v>un</v>
      </c>
      <c r="D832" s="18">
        <f>+'[1]Plan1'!D837</f>
        <v>680.66</v>
      </c>
    </row>
    <row r="833" spans="1:4" ht="15" customHeight="1">
      <c r="A833" s="19" t="str">
        <f>+'[1]Plan1'!A838</f>
        <v>27.07.03</v>
      </c>
      <c r="B833" s="20" t="str">
        <f>+'[1]Plan1'!B838</f>
        <v>AP.ANC.P/CABOS PROTEN.ATIV.04FIOS-12,7MM                                       </v>
      </c>
      <c r="C833" s="21" t="str">
        <f>+'[1]Plan1'!C838</f>
        <v>un</v>
      </c>
      <c r="D833" s="22">
        <f>+'[1]Plan1'!D838</f>
        <v>547.06</v>
      </c>
    </row>
    <row r="834" spans="1:4" ht="15" customHeight="1">
      <c r="A834" s="15" t="str">
        <f>+'[1]Plan1'!A839</f>
        <v>27.07.04</v>
      </c>
      <c r="B834" s="16" t="str">
        <f>+'[1]Plan1'!B839</f>
        <v>AP.ANC.P/CABOS PROTEN.ATIV. 6FIOS-12,7MM                                       </v>
      </c>
      <c r="C834" s="17" t="str">
        <f>+'[1]Plan1'!C839</f>
        <v>un</v>
      </c>
      <c r="D834" s="18">
        <f>+'[1]Plan1'!D839</f>
        <v>759.05</v>
      </c>
    </row>
    <row r="835" spans="1:4" ht="15" customHeight="1">
      <c r="A835" s="19" t="str">
        <f>+'[1]Plan1'!A840</f>
        <v>27.07.05</v>
      </c>
      <c r="B835" s="20" t="str">
        <f>+'[1]Plan1'!B840</f>
        <v>AP.ANC.P/CABOS PROTEN.ATIV.12FIOS-12,7MM                                       </v>
      </c>
      <c r="C835" s="21" t="str">
        <f>+'[1]Plan1'!C840</f>
        <v>un</v>
      </c>
      <c r="D835" s="22">
        <f>+'[1]Plan1'!D840</f>
        <v>1570.4</v>
      </c>
    </row>
    <row r="836" spans="1:4" ht="15" customHeight="1">
      <c r="A836" s="15" t="str">
        <f>+'[1]Plan1'!A841</f>
        <v>27.07.06</v>
      </c>
      <c r="B836" s="16" t="str">
        <f>+'[1]Plan1'!B841</f>
        <v>AP.ANC.P/CABOS PROTEN.ATIV.19FIOS-12,7MM                                       </v>
      </c>
      <c r="C836" s="17" t="str">
        <f>+'[1]Plan1'!C841</f>
        <v>un</v>
      </c>
      <c r="D836" s="18">
        <f>+'[1]Plan1'!D841</f>
        <v>2594.32</v>
      </c>
    </row>
    <row r="837" spans="1:4" ht="15" customHeight="1">
      <c r="A837" s="19" t="str">
        <f>+'[1]Plan1'!A842</f>
        <v>27.07.07</v>
      </c>
      <c r="B837" s="20" t="str">
        <f>+'[1]Plan1'!B842</f>
        <v>AP.ANC.P/CABOS PROTEN.ATIV.22FIOS-12,7MM                                       </v>
      </c>
      <c r="C837" s="21" t="str">
        <f>+'[1]Plan1'!C842</f>
        <v>un</v>
      </c>
      <c r="D837" s="22">
        <f>+'[1]Plan1'!D842</f>
        <v>3314.7</v>
      </c>
    </row>
    <row r="838" spans="1:4" ht="15" customHeight="1">
      <c r="A838" s="15" t="str">
        <f>+'[1]Plan1'!A843</f>
        <v>27.07.09</v>
      </c>
      <c r="B838" s="16" t="str">
        <f>+'[1]Plan1'!B843</f>
        <v>AP.ANC.P/CABOS PROTEN.PASS. 4FIOS-12,7MM                                       </v>
      </c>
      <c r="C838" s="17" t="str">
        <f>+'[1]Plan1'!C843</f>
        <v>un</v>
      </c>
      <c r="D838" s="18">
        <f>+'[1]Plan1'!D843</f>
        <v>105.62</v>
      </c>
    </row>
    <row r="839" spans="1:4" ht="15" customHeight="1">
      <c r="A839" s="19" t="str">
        <f>+'[1]Plan1'!A844</f>
        <v>27.07.10</v>
      </c>
      <c r="B839" s="20" t="str">
        <f>+'[1]Plan1'!B844</f>
        <v>AP.ANC.P/CABOS PROTEN.PASS. 6FIOS-12,7MM                                       </v>
      </c>
      <c r="C839" s="21" t="str">
        <f>+'[1]Plan1'!C844</f>
        <v>un</v>
      </c>
      <c r="D839" s="22">
        <f>+'[1]Plan1'!D844</f>
        <v>145.19</v>
      </c>
    </row>
    <row r="840" spans="1:4" ht="15" customHeight="1">
      <c r="A840" s="15" t="str">
        <f>+'[1]Plan1'!A845</f>
        <v>27.07.12</v>
      </c>
      <c r="B840" s="16" t="str">
        <f>+'[1]Plan1'!B845</f>
        <v>AP.ANC.P/CABOS PROTEN.PAS. 19FIOS-12,7MM                                       </v>
      </c>
      <c r="C840" s="17" t="str">
        <f>+'[1]Plan1'!C845</f>
        <v>un</v>
      </c>
      <c r="D840" s="18">
        <f>+'[1]Plan1'!D845</f>
        <v>970.08</v>
      </c>
    </row>
    <row r="841" spans="1:4" ht="15" customHeight="1">
      <c r="A841" s="19" t="str">
        <f>+'[1]Plan1'!A846</f>
        <v>27.07.13.01</v>
      </c>
      <c r="B841" s="20" t="str">
        <f>+'[1]Plan1'!B846</f>
        <v>APARELHO DE ANCORAGEM ATIVO DE 4 FIOS DE Ã 5/8" (15,2MM)                       </v>
      </c>
      <c r="C841" s="21" t="str">
        <f>+'[1]Plan1'!C846</f>
        <v>un</v>
      </c>
      <c r="D841" s="22">
        <f>+'[1]Plan1'!D846</f>
        <v>735</v>
      </c>
    </row>
    <row r="842" spans="1:4" ht="15" customHeight="1">
      <c r="A842" s="15" t="str">
        <f>+'[1]Plan1'!A847</f>
        <v>27.07.13.02</v>
      </c>
      <c r="B842" s="16" t="str">
        <f>+'[1]Plan1'!B847</f>
        <v>APARELHO DE ANCORAGEM ATIVO DE 12 FIOS DE 5/8" (15,2MM)                        </v>
      </c>
      <c r="C842" s="17" t="str">
        <f>+'[1]Plan1'!C847</f>
        <v>un</v>
      </c>
      <c r="D842" s="18">
        <f>+'[1]Plan1'!D847</f>
        <v>2347.6</v>
      </c>
    </row>
    <row r="843" spans="1:4" ht="15" customHeight="1">
      <c r="A843" s="19" t="str">
        <f>+'[1]Plan1'!A848</f>
        <v>27.07.13.03</v>
      </c>
      <c r="B843" s="20" t="str">
        <f>+'[1]Plan1'!B848</f>
        <v>APARELHO DE ANCORAGEM ATIVO DE 15 FIOS DE Ã 5/8" (15,2MM)                      </v>
      </c>
      <c r="C843" s="21" t="str">
        <f>+'[1]Plan1'!C848</f>
        <v>un</v>
      </c>
      <c r="D843" s="22">
        <f>+'[1]Plan1'!D848</f>
        <v>3191.62</v>
      </c>
    </row>
    <row r="844" spans="1:4" ht="15" customHeight="1">
      <c r="A844" s="15" t="str">
        <f>+'[1]Plan1'!A849</f>
        <v>27.07.13.04</v>
      </c>
      <c r="B844" s="16" t="str">
        <f>+'[1]Plan1'!B849</f>
        <v>APARELHO DE ANCORAGEM ATIVO DE 19 FIOS DE Ã 5/8"                               </v>
      </c>
      <c r="C844" s="17" t="str">
        <f>+'[1]Plan1'!C849</f>
        <v>un</v>
      </c>
      <c r="D844" s="18">
        <f>+'[1]Plan1'!D849</f>
        <v>3814.31</v>
      </c>
    </row>
    <row r="845" spans="1:4" ht="15" customHeight="1">
      <c r="A845" s="19" t="str">
        <f>+'[1]Plan1'!A850</f>
        <v>27.08.01</v>
      </c>
      <c r="B845" s="20" t="str">
        <f>+'[1]Plan1'!B850</f>
        <v>SUBSTIT.APARELHO APOIO NEOPRENE FRETADO                                        </v>
      </c>
      <c r="C845" s="21" t="str">
        <f>+'[1]Plan1'!C850</f>
        <v>dm3</v>
      </c>
      <c r="D845" s="22">
        <f>+'[1]Plan1'!D850</f>
        <v>131.01</v>
      </c>
    </row>
    <row r="846" spans="1:4" ht="15" customHeight="1">
      <c r="A846" s="15" t="str">
        <f>+'[1]Plan1'!A851</f>
        <v>27.09.01</v>
      </c>
      <c r="B846" s="16" t="str">
        <f>+'[1]Plan1'!B851</f>
        <v>CONCRETO FCK 10MPA                                                             </v>
      </c>
      <c r="C846" s="17" t="str">
        <f>+'[1]Plan1'!C851</f>
        <v>m3</v>
      </c>
      <c r="D846" s="18">
        <f>+'[1]Plan1'!D851</f>
        <v>370.11</v>
      </c>
    </row>
    <row r="847" spans="1:4" ht="15" customHeight="1">
      <c r="A847" s="19" t="str">
        <f>+'[1]Plan1'!A852</f>
        <v>27.09.02</v>
      </c>
      <c r="B847" s="20" t="str">
        <f>+'[1]Plan1'!B852</f>
        <v>CONCRETO FCK 15MPA                                                             </v>
      </c>
      <c r="C847" s="21" t="str">
        <f>+'[1]Plan1'!C852</f>
        <v>m3</v>
      </c>
      <c r="D847" s="22">
        <f>+'[1]Plan1'!D852</f>
        <v>407.07</v>
      </c>
    </row>
    <row r="848" spans="1:4" ht="15" customHeight="1">
      <c r="A848" s="15" t="str">
        <f>+'[1]Plan1'!A853</f>
        <v>27.09.03</v>
      </c>
      <c r="B848" s="16" t="str">
        <f>+'[1]Plan1'!B853</f>
        <v>CONCRETO FCK 18MPA                                                             </v>
      </c>
      <c r="C848" s="17" t="str">
        <f>+'[1]Plan1'!C853</f>
        <v>m3</v>
      </c>
      <c r="D848" s="18">
        <f>+'[1]Plan1'!D853</f>
        <v>416.67</v>
      </c>
    </row>
    <row r="849" spans="1:4" ht="15" customHeight="1">
      <c r="A849" s="19" t="str">
        <f>+'[1]Plan1'!A854</f>
        <v>27.09.04</v>
      </c>
      <c r="B849" s="20" t="str">
        <f>+'[1]Plan1'!B854</f>
        <v>CONCRETO FCK 20MPA                                                             </v>
      </c>
      <c r="C849" s="21" t="str">
        <f>+'[1]Plan1'!C854</f>
        <v>m3</v>
      </c>
      <c r="D849" s="22">
        <f>+'[1]Plan1'!D854</f>
        <v>434.01</v>
      </c>
    </row>
    <row r="850" spans="1:4" ht="15" customHeight="1">
      <c r="A850" s="15" t="str">
        <f>+'[1]Plan1'!A855</f>
        <v>27.09.05</v>
      </c>
      <c r="B850" s="16" t="str">
        <f>+'[1]Plan1'!B855</f>
        <v>CONCRETO FCK 25MPA                                                             </v>
      </c>
      <c r="C850" s="17" t="str">
        <f>+'[1]Plan1'!C855</f>
        <v>m3</v>
      </c>
      <c r="D850" s="18">
        <f>+'[1]Plan1'!D855</f>
        <v>445.49</v>
      </c>
    </row>
    <row r="851" spans="1:4" ht="15" customHeight="1">
      <c r="A851" s="19" t="str">
        <f>+'[1]Plan1'!A856</f>
        <v>27.09.07</v>
      </c>
      <c r="B851" s="20" t="str">
        <f>+'[1]Plan1'!B856</f>
        <v>CONCRETO FCK 30MPA                                                             </v>
      </c>
      <c r="C851" s="21" t="str">
        <f>+'[1]Plan1'!C856</f>
        <v>m3</v>
      </c>
      <c r="D851" s="22">
        <f>+'[1]Plan1'!D856</f>
        <v>460.23</v>
      </c>
    </row>
    <row r="852" spans="1:4" ht="15" customHeight="1">
      <c r="A852" s="15" t="str">
        <f>+'[1]Plan1'!A857</f>
        <v>27.09.08</v>
      </c>
      <c r="B852" s="16" t="str">
        <f>+'[1]Plan1'!B857</f>
        <v>CONCRETO CICLOPICO                                                             </v>
      </c>
      <c r="C852" s="17" t="str">
        <f>+'[1]Plan1'!C857</f>
        <v>m3</v>
      </c>
      <c r="D852" s="18">
        <f>+'[1]Plan1'!D857</f>
        <v>372.96</v>
      </c>
    </row>
    <row r="853" spans="1:4" ht="15" customHeight="1">
      <c r="A853" s="19" t="str">
        <f>+'[1]Plan1'!A858</f>
        <v>27.09.09</v>
      </c>
      <c r="B853" s="20" t="str">
        <f>+'[1]Plan1'!B858</f>
        <v>CONCRETO PROJETADO,MEDIDO NA SECAO                                             </v>
      </c>
      <c r="C853" s="21" t="str">
        <f>+'[1]Plan1'!C858</f>
        <v>m3</v>
      </c>
      <c r="D853" s="22">
        <f>+'[1]Plan1'!D858</f>
        <v>1184.1</v>
      </c>
    </row>
    <row r="854" spans="1:4" ht="15" customHeight="1">
      <c r="A854" s="15" t="str">
        <f>+'[1]Plan1'!A859</f>
        <v>27.09.10</v>
      </c>
      <c r="B854" s="16" t="str">
        <f>+'[1]Plan1'!B859</f>
        <v>BOMBEAMENTO P/CONC. QUALQUER RESIST.                                           </v>
      </c>
      <c r="C854" s="17" t="str">
        <f>+'[1]Plan1'!C859</f>
        <v>m3</v>
      </c>
      <c r="D854" s="18">
        <f>+'[1]Plan1'!D859</f>
        <v>40.57</v>
      </c>
    </row>
    <row r="855" spans="1:4" ht="15" customHeight="1">
      <c r="A855" s="19" t="str">
        <f>+'[1]Plan1'!A860</f>
        <v>27.09.11</v>
      </c>
      <c r="B855" s="20" t="str">
        <f>+'[1]Plan1'!B860</f>
        <v>CONCRETO GROUT ALTA RESISTENCIA                                                </v>
      </c>
      <c r="C855" s="21" t="str">
        <f>+'[1]Plan1'!C860</f>
        <v>dm3</v>
      </c>
      <c r="D855" s="22">
        <f>+'[1]Plan1'!D860</f>
        <v>10.55</v>
      </c>
    </row>
    <row r="856" spans="1:4" ht="15" customHeight="1">
      <c r="A856" s="15" t="str">
        <f>+'[1]Plan1'!A861</f>
        <v>27.09.12</v>
      </c>
      <c r="B856" s="16" t="str">
        <f>+'[1]Plan1'!B861</f>
        <v>ENCHIMENTO COM CONCRETO CELULAR                                                </v>
      </c>
      <c r="C856" s="17" t="str">
        <f>+'[1]Plan1'!C861</f>
        <v>m3</v>
      </c>
      <c r="D856" s="18">
        <f>+'[1]Plan1'!D861</f>
        <v>685.66</v>
      </c>
    </row>
    <row r="857" spans="1:4" ht="15" customHeight="1">
      <c r="A857" s="19" t="str">
        <f>+'[1]Plan1'!A862</f>
        <v>27.09.15</v>
      </c>
      <c r="B857" s="20" t="str">
        <f>+'[1]Plan1'!B862</f>
        <v>CONCRETO FCK 35MPA                                                             </v>
      </c>
      <c r="C857" s="21" t="str">
        <f>+'[1]Plan1'!C862</f>
        <v>m3</v>
      </c>
      <c r="D857" s="22">
        <f>+'[1]Plan1'!D862</f>
        <v>469.09</v>
      </c>
    </row>
    <row r="858" spans="1:4" ht="15" customHeight="1">
      <c r="A858" s="15" t="str">
        <f>+'[1]Plan1'!A863</f>
        <v>27.09.16</v>
      </c>
      <c r="B858" s="16" t="str">
        <f>+'[1]Plan1'!B863</f>
        <v>CONCRETO FCK 40MPA                                                             </v>
      </c>
      <c r="C858" s="17" t="str">
        <f>+'[1]Plan1'!C863</f>
        <v>m3</v>
      </c>
      <c r="D858" s="18">
        <f>+'[1]Plan1'!D863</f>
        <v>496.22</v>
      </c>
    </row>
    <row r="859" spans="1:4" ht="15" customHeight="1">
      <c r="A859" s="19" t="str">
        <f>+'[1]Plan1'!A864</f>
        <v>27.09.17</v>
      </c>
      <c r="B859" s="20" t="str">
        <f>+'[1]Plan1'!B864</f>
        <v>CONCRETO FCK 45 MPA                                                            </v>
      </c>
      <c r="C859" s="21" t="str">
        <f>+'[1]Plan1'!C864</f>
        <v>m3</v>
      </c>
      <c r="D859" s="22">
        <f>+'[1]Plan1'!D864</f>
        <v>569.35</v>
      </c>
    </row>
    <row r="860" spans="1:4" ht="15" customHeight="1">
      <c r="A860" s="15" t="str">
        <f>+'[1]Plan1'!A865</f>
        <v>27.09.18</v>
      </c>
      <c r="B860" s="16" t="str">
        <f>+'[1]Plan1'!B865</f>
        <v>CONCRETO FCK 50 MPA                                                            </v>
      </c>
      <c r="C860" s="17" t="str">
        <f>+'[1]Plan1'!C865</f>
        <v>m3</v>
      </c>
      <c r="D860" s="18">
        <f>+'[1]Plan1'!D865</f>
        <v>587.58</v>
      </c>
    </row>
    <row r="861" spans="1:4" ht="15" customHeight="1">
      <c r="A861" s="19" t="str">
        <f>+'[1]Plan1'!A866</f>
        <v>27.10.01</v>
      </c>
      <c r="B861" s="20" t="str">
        <f>+'[1]Plan1'!B866</f>
        <v>JUNTA/RETRACAO C/LABIO POLI.AB.15ATE40MM                                       </v>
      </c>
      <c r="C861" s="21" t="str">
        <f>+'[1]Plan1'!C866</f>
        <v>m</v>
      </c>
      <c r="D861" s="22">
        <f>+'[1]Plan1'!D866</f>
        <v>571.83</v>
      </c>
    </row>
    <row r="862" spans="1:4" ht="15" customHeight="1">
      <c r="A862" s="15" t="str">
        <f>+'[1]Plan1'!A867</f>
        <v>27.10.02</v>
      </c>
      <c r="B862" s="16" t="str">
        <f>+'[1]Plan1'!B867</f>
        <v>JUNTA/RETRACAO C/LABIO POLI.AB.20ATE55MM                                       </v>
      </c>
      <c r="C862" s="17" t="str">
        <f>+'[1]Plan1'!C867</f>
        <v>m</v>
      </c>
      <c r="D862" s="18">
        <f>+'[1]Plan1'!D867</f>
        <v>842.96</v>
      </c>
    </row>
    <row r="863" spans="1:4" ht="15" customHeight="1">
      <c r="A863" s="19" t="str">
        <f>+'[1]Plan1'!A868</f>
        <v>27.10.03</v>
      </c>
      <c r="B863" s="20" t="str">
        <f>+'[1]Plan1'!B868</f>
        <v>JUNTA/RETRACAO C/LABIO POLI.AB.30ATE80MM                                       </v>
      </c>
      <c r="C863" s="21" t="str">
        <f>+'[1]Plan1'!C868</f>
        <v>m</v>
      </c>
      <c r="D863" s="22">
        <f>+'[1]Plan1'!D868</f>
        <v>857.81</v>
      </c>
    </row>
    <row r="864" spans="1:4" ht="15" customHeight="1">
      <c r="A864" s="15" t="str">
        <f>+'[1]Plan1'!A869</f>
        <v>27.10.04</v>
      </c>
      <c r="B864" s="16" t="str">
        <f>+'[1]Plan1'!B869</f>
        <v>SUBSTITUICAO DE JUNTA METALICA                                                 </v>
      </c>
      <c r="C864" s="17" t="str">
        <f>+'[1]Plan1'!C869</f>
        <v>m</v>
      </c>
      <c r="D864" s="18">
        <f>+'[1]Plan1'!D869</f>
        <v>185.43</v>
      </c>
    </row>
    <row r="865" spans="1:4" ht="15" customHeight="1">
      <c r="A865" s="19" t="str">
        <f>+'[1]Plan1'!A870</f>
        <v>27.10.05</v>
      </c>
      <c r="B865" s="20" t="str">
        <f>+'[1]Plan1'!B870</f>
        <v>MICROCONCRETO RAPFLEX 10                                                       </v>
      </c>
      <c r="C865" s="21" t="str">
        <f>+'[1]Plan1'!C870</f>
        <v>m</v>
      </c>
      <c r="D865" s="22">
        <f>+'[1]Plan1'!D870</f>
        <v>1105.96</v>
      </c>
    </row>
    <row r="866" spans="1:4" ht="15" customHeight="1">
      <c r="A866" s="15" t="str">
        <f>+'[1]Plan1'!A871</f>
        <v>27.11.01</v>
      </c>
      <c r="B866" s="16" t="str">
        <f>+'[1]Plan1'!B871</f>
        <v>ARGAMASSA CIMENTO E AREIA 1:1                                                  </v>
      </c>
      <c r="C866" s="17" t="str">
        <f>+'[1]Plan1'!C871</f>
        <v>m3</v>
      </c>
      <c r="D866" s="18">
        <f>+'[1]Plan1'!D871</f>
        <v>1429.16</v>
      </c>
    </row>
    <row r="867" spans="1:4" ht="15" customHeight="1">
      <c r="A867" s="19" t="str">
        <f>+'[1]Plan1'!A872</f>
        <v>27.11.02</v>
      </c>
      <c r="B867" s="20" t="str">
        <f>+'[1]Plan1'!B872</f>
        <v>ADESIVO EPOXI P/TRI.(INCL.FUROS E MANG.)                                       </v>
      </c>
      <c r="C867" s="21" t="str">
        <f>+'[1]Plan1'!C872</f>
        <v>kg</v>
      </c>
      <c r="D867" s="22">
        <f>+'[1]Plan1'!D872</f>
        <v>205.67</v>
      </c>
    </row>
    <row r="868" spans="1:4" ht="15" customHeight="1">
      <c r="A868" s="15" t="str">
        <f>+'[1]Plan1'!A873</f>
        <v>27.11.03</v>
      </c>
      <c r="B868" s="16" t="str">
        <f>+'[1]Plan1'!B873</f>
        <v>INJECAO DE CALDA DE CIMENTO                                                    </v>
      </c>
      <c r="C868" s="17" t="str">
        <f>+'[1]Plan1'!C873</f>
        <v>kg</v>
      </c>
      <c r="D868" s="18">
        <f>+'[1]Plan1'!D873</f>
        <v>2.39</v>
      </c>
    </row>
    <row r="869" spans="1:4" ht="15" customHeight="1">
      <c r="A869" s="19" t="str">
        <f>+'[1]Plan1'!A874</f>
        <v>27.11.05</v>
      </c>
      <c r="B869" s="20" t="str">
        <f>+'[1]Plan1'!B874</f>
        <v>INJECAO DE CALDA DE CIMENTO EM BAINHAS                                         </v>
      </c>
      <c r="C869" s="21" t="str">
        <f>+'[1]Plan1'!C874</f>
        <v>kg</v>
      </c>
      <c r="D869" s="22">
        <f>+'[1]Plan1'!D874</f>
        <v>2.39</v>
      </c>
    </row>
    <row r="870" spans="1:4" ht="15" customHeight="1">
      <c r="A870" s="15" t="str">
        <f>+'[1]Plan1'!A875</f>
        <v>27.11.09</v>
      </c>
      <c r="B870" s="16" t="str">
        <f>+'[1]Plan1'!B875</f>
        <v>ARGAMASSA DE CIMENTO E AREIA TRACO 1:6                                         </v>
      </c>
      <c r="C870" s="17" t="str">
        <f>+'[1]Plan1'!C875</f>
        <v>m3</v>
      </c>
      <c r="D870" s="18">
        <f>+'[1]Plan1'!D875</f>
        <v>1459.87</v>
      </c>
    </row>
    <row r="871" spans="1:4" ht="15" customHeight="1">
      <c r="A871" s="19" t="str">
        <f>+'[1]Plan1'!A876</f>
        <v>27.11.10</v>
      </c>
      <c r="B871" s="20" t="str">
        <f>+'[1]Plan1'!B876</f>
        <v>ARGAMASSA CIMEN.E AREIA TRAC.1:3 ESP 2CM                                       </v>
      </c>
      <c r="C871" s="21" t="str">
        <f>+'[1]Plan1'!C876</f>
        <v>m2</v>
      </c>
      <c r="D871" s="22">
        <f>+'[1]Plan1'!D876</f>
        <v>31.7</v>
      </c>
    </row>
    <row r="872" spans="1:4" ht="15" customHeight="1">
      <c r="A872" s="15" t="str">
        <f>+'[1]Plan1'!A877</f>
        <v>27.12.01</v>
      </c>
      <c r="B872" s="16" t="str">
        <f>+'[1]Plan1'!B877</f>
        <v>TUBO DE PVC PERFURADO OU NAO D=0,050M                                          </v>
      </c>
      <c r="C872" s="17" t="str">
        <f>+'[1]Plan1'!C877</f>
        <v>m</v>
      </c>
      <c r="D872" s="18">
        <f>+'[1]Plan1'!D877</f>
        <v>18.98</v>
      </c>
    </row>
    <row r="873" spans="1:4" ht="15" customHeight="1">
      <c r="A873" s="19" t="str">
        <f>+'[1]Plan1'!A878</f>
        <v>27.12.02</v>
      </c>
      <c r="B873" s="20" t="str">
        <f>+'[1]Plan1'!B878</f>
        <v>TUBO DE PVC PERFURADO OU NAO D=0,075M                                          </v>
      </c>
      <c r="C873" s="21" t="str">
        <f>+'[1]Plan1'!C878</f>
        <v>m</v>
      </c>
      <c r="D873" s="22">
        <f>+'[1]Plan1'!D878</f>
        <v>23.96</v>
      </c>
    </row>
    <row r="874" spans="1:4" ht="15" customHeight="1">
      <c r="A874" s="15" t="str">
        <f>+'[1]Plan1'!A879</f>
        <v>27.12.03</v>
      </c>
      <c r="B874" s="16" t="str">
        <f>+'[1]Plan1'!B879</f>
        <v>TUBO DE PVC PERFURADO OU NAO D=0,10M                                           </v>
      </c>
      <c r="C874" s="17" t="str">
        <f>+'[1]Plan1'!C879</f>
        <v>m</v>
      </c>
      <c r="D874" s="18">
        <f>+'[1]Plan1'!D879</f>
        <v>33.18</v>
      </c>
    </row>
    <row r="875" spans="1:4" ht="15" customHeight="1">
      <c r="A875" s="19" t="str">
        <f>+'[1]Plan1'!A880</f>
        <v>27.12.04</v>
      </c>
      <c r="B875" s="20" t="str">
        <f>+'[1]Plan1'!B880</f>
        <v>TUBO DE PVC PERFURADO OU NAO D=0,15M                                           </v>
      </c>
      <c r="C875" s="21" t="str">
        <f>+'[1]Plan1'!C880</f>
        <v>m</v>
      </c>
      <c r="D875" s="22">
        <f>+'[1]Plan1'!D880</f>
        <v>67.35</v>
      </c>
    </row>
    <row r="876" spans="1:4" ht="15" customHeight="1">
      <c r="A876" s="15" t="str">
        <f>+'[1]Plan1'!A881</f>
        <v>27.13.02</v>
      </c>
      <c r="B876" s="16" t="str">
        <f>+'[1]Plan1'!B881</f>
        <v>ADITIVO SUPER PLASTIFICANTE                                                    </v>
      </c>
      <c r="C876" s="17" t="str">
        <f>+'[1]Plan1'!C881</f>
        <v>kg</v>
      </c>
      <c r="D876" s="18">
        <f>+'[1]Plan1'!D881</f>
        <v>7.76</v>
      </c>
    </row>
    <row r="877" spans="1:4" ht="15" customHeight="1">
      <c r="A877" s="19" t="str">
        <f>+'[1]Plan1'!A882</f>
        <v>27.13.03</v>
      </c>
      <c r="B877" s="20" t="str">
        <f>+'[1]Plan1'!B882</f>
        <v>ADITIVO SUPER FLUIDIFICANTE                                                    </v>
      </c>
      <c r="C877" s="21" t="str">
        <f>+'[1]Plan1'!C882</f>
        <v>kg</v>
      </c>
      <c r="D877" s="22">
        <f>+'[1]Plan1'!D882</f>
        <v>4.94</v>
      </c>
    </row>
    <row r="878" spans="1:4" ht="15" customHeight="1">
      <c r="A878" s="15" t="str">
        <f>+'[1]Plan1'!A883</f>
        <v>27.13.04</v>
      </c>
      <c r="B878" s="16" t="str">
        <f>+'[1]Plan1'!B883</f>
        <v>ADITIVO ACELERADOR DE PEGA                                                     </v>
      </c>
      <c r="C878" s="17" t="str">
        <f>+'[1]Plan1'!C883</f>
        <v>kg</v>
      </c>
      <c r="D878" s="18">
        <f>+'[1]Plan1'!D883</f>
        <v>3.79</v>
      </c>
    </row>
    <row r="879" spans="1:4" ht="15" customHeight="1">
      <c r="A879" s="19" t="str">
        <f>+'[1]Plan1'!A884</f>
        <v>27.13.05</v>
      </c>
      <c r="B879" s="20" t="str">
        <f>+'[1]Plan1'!B884</f>
        <v>ADITIVO RETARDADOR DE PEGA                                                     </v>
      </c>
      <c r="C879" s="21" t="str">
        <f>+'[1]Plan1'!C884</f>
        <v>kg</v>
      </c>
      <c r="D879" s="22">
        <f>+'[1]Plan1'!D884</f>
        <v>6.06</v>
      </c>
    </row>
    <row r="880" spans="1:4" ht="15" customHeight="1">
      <c r="A880" s="15" t="str">
        <f>+'[1]Plan1'!A885</f>
        <v>27.14.01.01</v>
      </c>
      <c r="B880" s="16" t="str">
        <f>+'[1]Plan1'!B885</f>
        <v>PINTURA HIDROFUGANTE C/SILICONE BASE AGUA - UMA DEMAO                          </v>
      </c>
      <c r="C880" s="17" t="str">
        <f>+'[1]Plan1'!C885</f>
        <v>m2</v>
      </c>
      <c r="D880" s="18">
        <f>+'[1]Plan1'!D885</f>
        <v>10.6</v>
      </c>
    </row>
    <row r="881" spans="1:4" ht="15" customHeight="1">
      <c r="A881" s="19" t="str">
        <f>+'[1]Plan1'!A886</f>
        <v>27.14.02</v>
      </c>
      <c r="B881" s="20" t="str">
        <f>+'[1]Plan1'!B886</f>
        <v>PINT.C/VERNIZ POLIURETANO INCOLOR-3DEMAO                                       </v>
      </c>
      <c r="C881" s="21" t="str">
        <f>+'[1]Plan1'!C886</f>
        <v>m2</v>
      </c>
      <c r="D881" s="22">
        <f>+'[1]Plan1'!D886</f>
        <v>47.3</v>
      </c>
    </row>
    <row r="882" spans="1:4" ht="15" customHeight="1">
      <c r="A882" s="15" t="str">
        <f>+'[1]Plan1'!A887</f>
        <v>27.14.03</v>
      </c>
      <c r="B882" s="16" t="str">
        <f>+'[1]Plan1'!B887</f>
        <v>PINTURA A BASE DE EPOXI - 2DEMAOS                                              </v>
      </c>
      <c r="C882" s="17" t="str">
        <f>+'[1]Plan1'!C887</f>
        <v>m2</v>
      </c>
      <c r="D882" s="18">
        <f>+'[1]Plan1'!D887</f>
        <v>41.04</v>
      </c>
    </row>
    <row r="883" spans="1:4" ht="15" customHeight="1">
      <c r="A883" s="19" t="str">
        <f>+'[1]Plan1'!A888</f>
        <v>27.14.04</v>
      </c>
      <c r="B883" s="20" t="str">
        <f>+'[1]Plan1'!B888</f>
        <v>PINTURA ACRILICA - 2DEMAOS                                                     </v>
      </c>
      <c r="C883" s="21" t="str">
        <f>+'[1]Plan1'!C888</f>
        <v>m2</v>
      </c>
      <c r="D883" s="22">
        <f>+'[1]Plan1'!D888</f>
        <v>26.95</v>
      </c>
    </row>
    <row r="884" spans="1:4" ht="15" customHeight="1">
      <c r="A884" s="15" t="str">
        <f>+'[1]Plan1'!A889</f>
        <v>27.14.05</v>
      </c>
      <c r="B884" s="16" t="str">
        <f>+'[1]Plan1'!B889</f>
        <v>PINTURA A BASE DE ESMALTE SINTETICO 3 DEMAOS, SENDO UMA DEMAO FUNDO OXIDO FERRO</v>
      </c>
      <c r="C884" s="17" t="str">
        <f>+'[1]Plan1'!C889</f>
        <v>m2</v>
      </c>
      <c r="D884" s="18">
        <f>+'[1]Plan1'!D889</f>
        <v>35.26</v>
      </c>
    </row>
    <row r="885" spans="1:4" ht="15" customHeight="1">
      <c r="A885" s="19" t="str">
        <f>+'[1]Plan1'!A890</f>
        <v>27.16.01</v>
      </c>
      <c r="B885" s="20" t="str">
        <f>+'[1]Plan1'!B890</f>
        <v>APLICACAO MANUAL E PREPARO DE PASTA PARA ESTUCAMENTO EM OAE, SEM PINTURA.      </v>
      </c>
      <c r="C885" s="21" t="str">
        <f>+'[1]Plan1'!C890</f>
        <v>m2</v>
      </c>
      <c r="D885" s="22">
        <f>+'[1]Plan1'!D890</f>
        <v>12.79</v>
      </c>
    </row>
    <row r="886" spans="1:4" ht="15" customHeight="1">
      <c r="A886" s="15" t="str">
        <f>+'[1]Plan1'!A891</f>
        <v>27.18.01</v>
      </c>
      <c r="B886" s="16" t="str">
        <f>+'[1]Plan1'!B891</f>
        <v>ATERRO SOLO COM 3% DE CIMENTO C/PULVE.                                         </v>
      </c>
      <c r="C886" s="17" t="str">
        <f>+'[1]Plan1'!C891</f>
        <v>m3</v>
      </c>
      <c r="D886" s="18">
        <f>+'[1]Plan1'!D891</f>
        <v>44.53</v>
      </c>
    </row>
    <row r="887" spans="1:4" ht="15" customHeight="1">
      <c r="A887" s="19" t="str">
        <f>+'[1]Plan1'!A892</f>
        <v>28.01.04.01</v>
      </c>
      <c r="B887" s="20" t="str">
        <f>+'[1]Plan1'!B892</f>
        <v>FORN. E TRANSPORTE DE PLACA DE ACO GT+GT                                       </v>
      </c>
      <c r="C887" s="21" t="str">
        <f>+'[1]Plan1'!C892</f>
        <v>m2</v>
      </c>
      <c r="D887" s="22">
        <f>+'[1]Plan1'!D892</f>
        <v>695.26</v>
      </c>
    </row>
    <row r="888" spans="1:4" ht="15" customHeight="1">
      <c r="A888" s="15" t="str">
        <f>+'[1]Plan1'!A893</f>
        <v>28.01.05.01</v>
      </c>
      <c r="B888" s="16" t="str">
        <f>+'[1]Plan1'!B893</f>
        <v>FORN. E TRANSPORTE DE PLACA DE ACO GT+AI                                       </v>
      </c>
      <c r="C888" s="17" t="str">
        <f>+'[1]Plan1'!C893</f>
        <v>m2</v>
      </c>
      <c r="D888" s="18">
        <f>+'[1]Plan1'!D893</f>
        <v>878.66</v>
      </c>
    </row>
    <row r="889" spans="1:4" ht="15" customHeight="1">
      <c r="A889" s="19" t="str">
        <f>+'[1]Plan1'!A894</f>
        <v>28.01.07.01</v>
      </c>
      <c r="B889" s="20" t="str">
        <f>+'[1]Plan1'!B894</f>
        <v>FORN. E TRANSPORTE DE PLACA MOD.ALUMINIO GT+GT                                 </v>
      </c>
      <c r="C889" s="21" t="str">
        <f>+'[1]Plan1'!C894</f>
        <v>m2</v>
      </c>
      <c r="D889" s="22">
        <f>+'[1]Plan1'!D894</f>
        <v>956.61</v>
      </c>
    </row>
    <row r="890" spans="1:4" ht="15" customHeight="1">
      <c r="A890" s="15" t="str">
        <f>+'[1]Plan1'!A895</f>
        <v>28.01.08.01</v>
      </c>
      <c r="B890" s="16" t="str">
        <f>+'[1]Plan1'!B895</f>
        <v>FORN. E TRANSPORTE DE PLACA DE ALUMINIO GT+AI                                  </v>
      </c>
      <c r="C890" s="17" t="str">
        <f>+'[1]Plan1'!C895</f>
        <v>m2</v>
      </c>
      <c r="D890" s="18">
        <f>+'[1]Plan1'!D895</f>
        <v>1120.66</v>
      </c>
    </row>
    <row r="891" spans="1:4" ht="15" customHeight="1">
      <c r="A891" s="19" t="str">
        <f>+'[1]Plan1'!A896</f>
        <v>28.01.09</v>
      </c>
      <c r="B891" s="20" t="str">
        <f>+'[1]Plan1'!B896</f>
        <v>FORN.E INSTAL.PLACA ALUM. AI+GD                                                </v>
      </c>
      <c r="C891" s="21" t="str">
        <f>+'[1]Plan1'!C896</f>
        <v>m2</v>
      </c>
      <c r="D891" s="22">
        <f>+'[1]Plan1'!D896</f>
        <v>968.64</v>
      </c>
    </row>
    <row r="892" spans="1:4" ht="15" customHeight="1">
      <c r="A892" s="15" t="str">
        <f>+'[1]Plan1'!A897</f>
        <v>28.01.20.01</v>
      </c>
      <c r="B892" s="16" t="str">
        <f>+'[1]Plan1'!B897</f>
        <v>PLACA EM CHAPA DE POLIESTER COM FIBRA DE VIDRO GT+GT SIMPLES                   </v>
      </c>
      <c r="C892" s="17" t="str">
        <f>+'[1]Plan1'!C897</f>
        <v>m2</v>
      </c>
      <c r="D892" s="18">
        <f>+'[1]Plan1'!D897</f>
        <v>501.26</v>
      </c>
    </row>
    <row r="893" spans="1:4" ht="15" customHeight="1">
      <c r="A893" s="19" t="str">
        <f>+'[1]Plan1'!A898</f>
        <v>28.01.20.02</v>
      </c>
      <c r="B893" s="20" t="str">
        <f>+'[1]Plan1'!B898</f>
        <v>PLACA EM CHAPA DE POLIESTER COM FIBRA DE VIDRO GT+AI SIMPLES                   </v>
      </c>
      <c r="C893" s="21" t="str">
        <f>+'[1]Plan1'!C898</f>
        <v>m2</v>
      </c>
      <c r="D893" s="22">
        <f>+'[1]Plan1'!D898</f>
        <v>585.9</v>
      </c>
    </row>
    <row r="894" spans="1:4" ht="15" customHeight="1">
      <c r="A894" s="15" t="str">
        <f>+'[1]Plan1'!A899</f>
        <v>28.01.24.01</v>
      </c>
      <c r="B894" s="16" t="str">
        <f>+'[1]Plan1'!B899</f>
        <v>COLOCACAO DE PLACA EM SUP. MADEIRA/METALICO-SOLO                               </v>
      </c>
      <c r="C894" s="17" t="str">
        <f>+'[1]Plan1'!C899</f>
        <v>m2</v>
      </c>
      <c r="D894" s="18">
        <f>+'[1]Plan1'!D899</f>
        <v>41.35</v>
      </c>
    </row>
    <row r="895" spans="1:4" ht="15" customHeight="1">
      <c r="A895" s="19" t="str">
        <f>+'[1]Plan1'!A900</f>
        <v>28.01.25.01</v>
      </c>
      <c r="B895" s="20" t="str">
        <f>+'[1]Plan1'!B900</f>
        <v>COLOCACAO DE PLACA AEREA EM PORTICOS OU SEMI-PORTICO                           </v>
      </c>
      <c r="C895" s="21" t="str">
        <f>+'[1]Plan1'!C900</f>
        <v>m2</v>
      </c>
      <c r="D895" s="22">
        <f>+'[1]Plan1'!D900</f>
        <v>58.96</v>
      </c>
    </row>
    <row r="896" spans="1:4" ht="15" customHeight="1">
      <c r="A896" s="15" t="str">
        <f>+'[1]Plan1'!A901</f>
        <v>28.01.26.01</v>
      </c>
      <c r="B896" s="16" t="str">
        <f>+'[1]Plan1'!B901</f>
        <v>RETIRADA DE PLACA DE SOLO EM SUPORTE DE MADEIRA OU METALICO                    </v>
      </c>
      <c r="C896" s="17" t="str">
        <f>+'[1]Plan1'!C901</f>
        <v>m2</v>
      </c>
      <c r="D896" s="18">
        <f>+'[1]Plan1'!D901</f>
        <v>35.44</v>
      </c>
    </row>
    <row r="897" spans="1:4" ht="15" customHeight="1">
      <c r="A897" s="19" t="str">
        <f>+'[1]Plan1'!A902</f>
        <v>28.01.27.01</v>
      </c>
      <c r="B897" s="20" t="str">
        <f>+'[1]Plan1'!B902</f>
        <v>RETIRADA DE PLACA AEREA                                                        </v>
      </c>
      <c r="C897" s="21" t="str">
        <f>+'[1]Plan1'!C902</f>
        <v>m2</v>
      </c>
      <c r="D897" s="22">
        <f>+'[1]Plan1'!D902</f>
        <v>47.17</v>
      </c>
    </row>
    <row r="898" spans="1:4" ht="15" customHeight="1">
      <c r="A898" s="15" t="str">
        <f>+'[1]Plan1'!A903</f>
        <v>28.01.28</v>
      </c>
      <c r="B898" s="16" t="str">
        <f>+'[1]Plan1'!B903</f>
        <v>FORN.TRANSP.INSTAL.PLC CHAPA DE LAMINADO FENOL MELAM. C/ACAB. GTP+GTP,MOD.AçO  </v>
      </c>
      <c r="C898" s="17" t="str">
        <f>+'[1]Plan1'!C903</f>
        <v>m2</v>
      </c>
      <c r="D898" s="18">
        <f>+'[1]Plan1'!D903</f>
        <v>532.76</v>
      </c>
    </row>
    <row r="899" spans="1:4" ht="15" customHeight="1">
      <c r="A899" s="19" t="str">
        <f>+'[1]Plan1'!A904</f>
        <v>28.01.29</v>
      </c>
      <c r="B899" s="20" t="str">
        <f>+'[1]Plan1'!B904</f>
        <v>FORNECIMENTO, TRANSPORTE E INSTALACAO DE PLACA DE AÇO AI+GD                    </v>
      </c>
      <c r="C899" s="21" t="str">
        <f>+'[1]Plan1'!C904</f>
        <v>m2</v>
      </c>
      <c r="D899" s="22">
        <f>+'[1]Plan1'!D904</f>
        <v>863.76</v>
      </c>
    </row>
    <row r="900" spans="1:4" ht="15" customHeight="1">
      <c r="A900" s="15" t="str">
        <f>+'[1]Plan1'!A905</f>
        <v>28.02.01.01</v>
      </c>
      <c r="B900" s="16" t="str">
        <f>+'[1]Plan1'!B905</f>
        <v>FORN.,TRANSP.E FIXACAO DE PORTICO TUB.MET.VAO DE 15,20M                        </v>
      </c>
      <c r="C900" s="17" t="str">
        <f>+'[1]Plan1'!C905</f>
        <v>un</v>
      </c>
      <c r="D900" s="18">
        <f>+'[1]Plan1'!D905</f>
        <v>36604.63</v>
      </c>
    </row>
    <row r="901" spans="1:4" ht="15" customHeight="1">
      <c r="A901" s="19" t="str">
        <f>+'[1]Plan1'!A906</f>
        <v>28.02.02.01</v>
      </c>
      <c r="B901" s="20" t="str">
        <f>+'[1]Plan1'!B906</f>
        <v>FORN., TRANSP. E FIXACAO DE PORTICO TUB. MET. VAO DE 18,80M                    </v>
      </c>
      <c r="C901" s="21" t="str">
        <f>+'[1]Plan1'!C906</f>
        <v>un</v>
      </c>
      <c r="D901" s="22">
        <f>+'[1]Plan1'!D906</f>
        <v>47026.02</v>
      </c>
    </row>
    <row r="902" spans="1:4" ht="15" customHeight="1">
      <c r="A902" s="15" t="str">
        <f>+'[1]Plan1'!A907</f>
        <v>28.02.03.01</v>
      </c>
      <c r="B902" s="16" t="str">
        <f>+'[1]Plan1'!B907</f>
        <v>FORN., TRANSP. E FIXACAO DE PORTICO TUB. MET. COM VAO DE 22,40M                </v>
      </c>
      <c r="C902" s="17" t="str">
        <f>+'[1]Plan1'!C907</f>
        <v>un</v>
      </c>
      <c r="D902" s="18">
        <f>+'[1]Plan1'!D907</f>
        <v>51904.3</v>
      </c>
    </row>
    <row r="903" spans="1:4" ht="15" customHeight="1">
      <c r="A903" s="19" t="str">
        <f>+'[1]Plan1'!A908</f>
        <v>28.02.04.01</v>
      </c>
      <c r="B903" s="20" t="str">
        <f>+'[1]Plan1'!B908</f>
        <v>FORN., TRANSP. E FIX. DE SEMI-PORT TUB. EM BALANCO VAO DE 5,10M                </v>
      </c>
      <c r="C903" s="21" t="str">
        <f>+'[1]Plan1'!C908</f>
        <v>un</v>
      </c>
      <c r="D903" s="22">
        <f>+'[1]Plan1'!D908</f>
        <v>16351</v>
      </c>
    </row>
    <row r="904" spans="1:4" ht="15" customHeight="1">
      <c r="A904" s="15" t="str">
        <f>+'[1]Plan1'!A909</f>
        <v>28.02.05.01</v>
      </c>
      <c r="B904" s="16" t="str">
        <f>+'[1]Plan1'!B909</f>
        <v>FORN., TRANSP. E FIX. DE SEMI-PORT TUB. EM BALANCO VAO DE 8,60M                </v>
      </c>
      <c r="C904" s="17" t="str">
        <f>+'[1]Plan1'!C909</f>
        <v>un</v>
      </c>
      <c r="D904" s="18">
        <f>+'[1]Plan1'!D909</f>
        <v>22431.95</v>
      </c>
    </row>
    <row r="905" spans="1:4" ht="15" customHeight="1">
      <c r="A905" s="19" t="str">
        <f>+'[1]Plan1'!A910</f>
        <v>28.02.06.01</v>
      </c>
      <c r="B905" s="20" t="str">
        <f>+'[1]Plan1'!B910</f>
        <v>FORN., TRANSP. E FIX. DE SEMI-PORT TUB. EM BALANCO DUPLO 5,10M                 </v>
      </c>
      <c r="C905" s="21" t="str">
        <f>+'[1]Plan1'!C910</f>
        <v>un</v>
      </c>
      <c r="D905" s="22">
        <f>+'[1]Plan1'!D910</f>
        <v>23242.75</v>
      </c>
    </row>
    <row r="906" spans="1:4" ht="15" customHeight="1">
      <c r="A906" s="15" t="str">
        <f>+'[1]Plan1'!A911</f>
        <v>28.02.07.01</v>
      </c>
      <c r="B906" s="16" t="str">
        <f>+'[1]Plan1'!B911</f>
        <v>FORN., TRANSP. E FIX. DE SEMI-PORT TUB. EM BALANCO DUPLO 8,60M                 </v>
      </c>
      <c r="C906" s="17" t="str">
        <f>+'[1]Plan1'!C911</f>
        <v>un</v>
      </c>
      <c r="D906" s="18">
        <f>+'[1]Plan1'!D911</f>
        <v>36249.51</v>
      </c>
    </row>
    <row r="907" spans="1:4" ht="15" customHeight="1">
      <c r="A907" s="19" t="str">
        <f>+'[1]Plan1'!A912</f>
        <v>28.03.02</v>
      </c>
      <c r="B907" s="20" t="str">
        <f>+'[1]Plan1'!B912</f>
        <v>SINALIZ.HOR.C/RESINA VINILICA OU ACRILI.                                       </v>
      </c>
      <c r="C907" s="21" t="str">
        <f>+'[1]Plan1'!C912</f>
        <v>m2</v>
      </c>
      <c r="D907" s="22">
        <f>+'[1]Plan1'!D912</f>
        <v>20.68</v>
      </c>
    </row>
    <row r="908" spans="1:4" ht="15" customHeight="1">
      <c r="A908" s="15" t="str">
        <f>+'[1]Plan1'!A913</f>
        <v>28.03.03</v>
      </c>
      <c r="B908" s="16" t="str">
        <f>+'[1]Plan1'!B913</f>
        <v>SINALIZ.HOR. C/TERMOPLAST. HOT-SPRAY                                           </v>
      </c>
      <c r="C908" s="17" t="str">
        <f>+'[1]Plan1'!C913</f>
        <v>m2</v>
      </c>
      <c r="D908" s="18">
        <f>+'[1]Plan1'!D913</f>
        <v>44.32</v>
      </c>
    </row>
    <row r="909" spans="1:4" ht="15" customHeight="1">
      <c r="A909" s="19" t="str">
        <f>+'[1]Plan1'!A914</f>
        <v>28.03.04</v>
      </c>
      <c r="B909" s="20" t="str">
        <f>+'[1]Plan1'!B914</f>
        <v>SINALIZ.HOR. C/TERMOPLAST.SPRAY-C/VISIB.                                       </v>
      </c>
      <c r="C909" s="21" t="str">
        <f>+'[1]Plan1'!C914</f>
        <v>m2</v>
      </c>
      <c r="D909" s="22">
        <f>+'[1]Plan1'!D914</f>
        <v>51.74</v>
      </c>
    </row>
    <row r="910" spans="1:4" ht="15" customHeight="1">
      <c r="A910" s="15" t="str">
        <f>+'[1]Plan1'!A915</f>
        <v>28.03.05</v>
      </c>
      <c r="B910" s="16" t="str">
        <f>+'[1]Plan1'!B915</f>
        <v>SINALIZ.HOR.C/TERMOPLAST EXTRUDADO                                             </v>
      </c>
      <c r="C910" s="17" t="str">
        <f>+'[1]Plan1'!C915</f>
        <v>m2</v>
      </c>
      <c r="D910" s="18">
        <f>+'[1]Plan1'!D915</f>
        <v>48.25</v>
      </c>
    </row>
    <row r="911" spans="1:4" ht="15" customHeight="1">
      <c r="A911" s="19" t="str">
        <f>+'[1]Plan1'!A916</f>
        <v>28.03.05.03</v>
      </c>
      <c r="B911" s="20" t="str">
        <f>+'[1]Plan1'!B916</f>
        <v>SIN.HORIZ.PLAST.A FRIO,POR EXTRUSAO, ALTO RELEVO, ESPACAMENTO 500MM.           </v>
      </c>
      <c r="C911" s="21" t="str">
        <f>+'[1]Plan1'!C916</f>
        <v>m2</v>
      </c>
      <c r="D911" s="22">
        <f>+'[1]Plan1'!D916</f>
        <v>148.34</v>
      </c>
    </row>
    <row r="912" spans="1:4" ht="15" customHeight="1">
      <c r="A912" s="15" t="str">
        <f>+'[1]Plan1'!A917</f>
        <v>28.03.05.04</v>
      </c>
      <c r="B912" s="16" t="str">
        <f>+'[1]Plan1'!B917</f>
        <v>SINAL.HORIZ.PLAST.FRIO BASE DE RES. METACRIL. REATIVAS, DISP.ESTRUT.APLIC. MEC.</v>
      </c>
      <c r="C912" s="17" t="str">
        <f>+'[1]Plan1'!C917</f>
        <v>m2</v>
      </c>
      <c r="D912" s="18">
        <f>+'[1]Plan1'!D917</f>
        <v>105.99</v>
      </c>
    </row>
    <row r="913" spans="1:4" ht="15" customHeight="1">
      <c r="A913" s="19" t="str">
        <f>+'[1]Plan1'!A918</f>
        <v>28.03.06</v>
      </c>
      <c r="B913" s="20" t="str">
        <f>+'[1]Plan1'!B918</f>
        <v>SINALIZ.HOR.TINTA P/ POUCO TRAFEGO                                             </v>
      </c>
      <c r="C913" s="21" t="str">
        <f>+'[1]Plan1'!C918</f>
        <v>m2</v>
      </c>
      <c r="D913" s="22">
        <f>+'[1]Plan1'!D918</f>
        <v>14.99</v>
      </c>
    </row>
    <row r="914" spans="1:4" ht="15" customHeight="1">
      <c r="A914" s="15" t="str">
        <f>+'[1]Plan1'!A919</f>
        <v>28.03.07</v>
      </c>
      <c r="B914" s="16" t="str">
        <f>+'[1]Plan1'!B919</f>
        <v>SINALIZ.HOR.ACRILICA BASE AGUA                                                 </v>
      </c>
      <c r="C914" s="17" t="str">
        <f>+'[1]Plan1'!C919</f>
        <v>m2</v>
      </c>
      <c r="D914" s="18">
        <f>+'[1]Plan1'!D919</f>
        <v>17.97</v>
      </c>
    </row>
    <row r="915" spans="1:4" ht="15" customHeight="1">
      <c r="A915" s="19" t="str">
        <f>+'[1]Plan1'!A920</f>
        <v>28.03.08</v>
      </c>
      <c r="B915" s="20" t="str">
        <f>+'[1]Plan1'!B920</f>
        <v>SINALIZ.HOR. ACRILICA BASE AGUA C/VISIB.                                       </v>
      </c>
      <c r="C915" s="21" t="str">
        <f>+'[1]Plan1'!C920</f>
        <v>m2</v>
      </c>
      <c r="D915" s="22">
        <f>+'[1]Plan1'!D920</f>
        <v>22.14</v>
      </c>
    </row>
    <row r="916" spans="1:4" ht="15" customHeight="1">
      <c r="A916" s="15" t="str">
        <f>+'[1]Plan1'!A921</f>
        <v>28.03.09.02</v>
      </c>
      <c r="B916" s="16" t="str">
        <f>+'[1]Plan1'!B921</f>
        <v>TACHA REFLETIVA BIDIRECIONAL TIPO III OU IV ABNT (VIDRO OU PRISMÁTICO)         </v>
      </c>
      <c r="C916" s="17" t="str">
        <f>+'[1]Plan1'!C921</f>
        <v>un</v>
      </c>
      <c r="D916" s="18">
        <f>+'[1]Plan1'!D921</f>
        <v>30.06</v>
      </c>
    </row>
    <row r="917" spans="1:4" ht="15" customHeight="1">
      <c r="A917" s="19" t="str">
        <f>+'[1]Plan1'!A922</f>
        <v>28.03.10</v>
      </c>
      <c r="B917" s="20" t="str">
        <f>+'[1]Plan1'!B922</f>
        <v>MINI TACHAO MONODIRECIONAL REFL. VIDRO                                         </v>
      </c>
      <c r="C917" s="21" t="str">
        <f>+'[1]Plan1'!C922</f>
        <v>un</v>
      </c>
      <c r="D917" s="22">
        <f>+'[1]Plan1'!D922</f>
        <v>42.71</v>
      </c>
    </row>
    <row r="918" spans="1:4" ht="15" customHeight="1">
      <c r="A918" s="15" t="str">
        <f>+'[1]Plan1'!A923</f>
        <v>28.03.10.01</v>
      </c>
      <c r="B918" s="16" t="str">
        <f>+'[1]Plan1'!B923</f>
        <v>MINI TACHAO BIDIRECIONAL REFL. VIDRO                                           </v>
      </c>
      <c r="C918" s="17" t="str">
        <f>+'[1]Plan1'!C923</f>
        <v>un</v>
      </c>
      <c r="D918" s="18">
        <f>+'[1]Plan1'!D923</f>
        <v>44.48</v>
      </c>
    </row>
    <row r="919" spans="1:4" ht="15" customHeight="1">
      <c r="A919" s="19" t="str">
        <f>+'[1]Plan1'!A924</f>
        <v>28.03.11</v>
      </c>
      <c r="B919" s="20" t="str">
        <f>+'[1]Plan1'!B924</f>
        <v>TACHAO MONODIRECIONAL REFLETIVO DE VIDRO                                       </v>
      </c>
      <c r="C919" s="21" t="str">
        <f>+'[1]Plan1'!C924</f>
        <v>un</v>
      </c>
      <c r="D919" s="22">
        <f>+'[1]Plan1'!D924</f>
        <v>45.35</v>
      </c>
    </row>
    <row r="920" spans="1:4" ht="15" customHeight="1">
      <c r="A920" s="15" t="str">
        <f>+'[1]Plan1'!A925</f>
        <v>28.03.12</v>
      </c>
      <c r="B920" s="16" t="str">
        <f>+'[1]Plan1'!B925</f>
        <v>TACHAO BIDIRECIONAL REFLETIVO DE VIDRO                                         </v>
      </c>
      <c r="C920" s="17" t="str">
        <f>+'[1]Plan1'!C925</f>
        <v>un</v>
      </c>
      <c r="D920" s="18">
        <f>+'[1]Plan1'!D925</f>
        <v>52.36</v>
      </c>
    </row>
    <row r="921" spans="1:4" ht="15" customHeight="1">
      <c r="A921" s="19" t="str">
        <f>+'[1]Plan1'!A926</f>
        <v>28.03.13</v>
      </c>
      <c r="B921" s="20" t="str">
        <f>+'[1]Plan1'!B926</f>
        <v>TACHA MONODIRECIONAL REFLETIVO PLASTICO                                        </v>
      </c>
      <c r="C921" s="21" t="str">
        <f>+'[1]Plan1'!C926</f>
        <v>un</v>
      </c>
      <c r="D921" s="22">
        <f>+'[1]Plan1'!D926</f>
        <v>14.05</v>
      </c>
    </row>
    <row r="922" spans="1:4" ht="15" customHeight="1">
      <c r="A922" s="15" t="str">
        <f>+'[1]Plan1'!A927</f>
        <v>28.03.14</v>
      </c>
      <c r="B922" s="16" t="str">
        <f>+'[1]Plan1'!B927</f>
        <v>TACHA BIDIRECIONAL REFLETIVO PLASTICO                                          </v>
      </c>
      <c r="C922" s="17" t="str">
        <f>+'[1]Plan1'!C927</f>
        <v>un</v>
      </c>
      <c r="D922" s="18">
        <f>+'[1]Plan1'!D927</f>
        <v>15.74</v>
      </c>
    </row>
    <row r="923" spans="1:4" ht="15" customHeight="1">
      <c r="A923" s="19" t="str">
        <f>+'[1]Plan1'!A928</f>
        <v>28.03.15.01</v>
      </c>
      <c r="B923" s="20" t="str">
        <f>+'[1]Plan1'!B928</f>
        <v>TACHA REFLETIVA MONODIRECIONAL TIPO III OU IV ABNT (VIDRO OU PRISMÁTICO)       </v>
      </c>
      <c r="C923" s="21" t="str">
        <f>+'[1]Plan1'!C928</f>
        <v>un</v>
      </c>
      <c r="D923" s="22">
        <f>+'[1]Plan1'!D928</f>
        <v>24.59</v>
      </c>
    </row>
    <row r="924" spans="1:4" ht="15" customHeight="1">
      <c r="A924" s="15" t="str">
        <f>+'[1]Plan1'!A929</f>
        <v>28.04.18</v>
      </c>
      <c r="B924" s="16" t="str">
        <f>+'[1]Plan1'!B929</f>
        <v>FORN. E INSTAL. DE BALIZADOR LAT. DE SOLO BIREFLETIVO AI                       </v>
      </c>
      <c r="C924" s="17" t="str">
        <f>+'[1]Plan1'!C929</f>
        <v>un</v>
      </c>
      <c r="D924" s="18">
        <f>+'[1]Plan1'!D929</f>
        <v>154.04</v>
      </c>
    </row>
    <row r="925" spans="1:4" ht="15" customHeight="1">
      <c r="A925" s="19" t="str">
        <f>+'[1]Plan1'!A930</f>
        <v>28.05.01</v>
      </c>
      <c r="B925" s="20" t="str">
        <f>+'[1]Plan1'!B930</f>
        <v>DEFENSA-MALEAVEL SIMPLES                                                       </v>
      </c>
      <c r="C925" s="21" t="str">
        <f>+'[1]Plan1'!C930</f>
        <v>m</v>
      </c>
      <c r="D925" s="22">
        <f>+'[1]Plan1'!D930</f>
        <v>289.2</v>
      </c>
    </row>
    <row r="926" spans="1:4" ht="15" customHeight="1">
      <c r="A926" s="15" t="str">
        <f>+'[1]Plan1'!A931</f>
        <v>28.05.02</v>
      </c>
      <c r="B926" s="16" t="str">
        <f>+'[1]Plan1'!B931</f>
        <v>DEFENSA-MALEAVEL DUPLO                                                         </v>
      </c>
      <c r="C926" s="17" t="str">
        <f>+'[1]Plan1'!C931</f>
        <v>m</v>
      </c>
      <c r="D926" s="18">
        <f>+'[1]Plan1'!D931</f>
        <v>362.39</v>
      </c>
    </row>
    <row r="927" spans="1:4" ht="15" customHeight="1">
      <c r="A927" s="19" t="str">
        <f>+'[1]Plan1'!A932</f>
        <v>28.05.03</v>
      </c>
      <c r="B927" s="20" t="str">
        <f>+'[1]Plan1'!B932</f>
        <v>DEFENSA-MALEAVEL SIMPLES-IMPLANTACAO                                           </v>
      </c>
      <c r="C927" s="21" t="str">
        <f>+'[1]Plan1'!C932</f>
        <v>m</v>
      </c>
      <c r="D927" s="22">
        <f>+'[1]Plan1'!D932</f>
        <v>45.9</v>
      </c>
    </row>
    <row r="928" spans="1:4" ht="15" customHeight="1">
      <c r="A928" s="15" t="str">
        <f>+'[1]Plan1'!A933</f>
        <v>28.05.04</v>
      </c>
      <c r="B928" s="16" t="str">
        <f>+'[1]Plan1'!B933</f>
        <v>DEFENSA-MALEAVEL DUPLO-IMPLANTACAO                                             </v>
      </c>
      <c r="C928" s="17" t="str">
        <f>+'[1]Plan1'!C933</f>
        <v>m</v>
      </c>
      <c r="D928" s="18">
        <f>+'[1]Plan1'!D933</f>
        <v>61.18</v>
      </c>
    </row>
    <row r="929" spans="1:4" ht="15" customHeight="1">
      <c r="A929" s="19" t="str">
        <f>+'[1]Plan1'!A934</f>
        <v>28.05.05</v>
      </c>
      <c r="B929" s="20" t="str">
        <f>+'[1]Plan1'!B934</f>
        <v>DEFENSA SEMI_MALEAVEL SIMPLES_FORNECIMEN                                       </v>
      </c>
      <c r="C929" s="21" t="str">
        <f>+'[1]Plan1'!C934</f>
        <v>m</v>
      </c>
      <c r="D929" s="22">
        <f>+'[1]Plan1'!D934</f>
        <v>198</v>
      </c>
    </row>
    <row r="930" spans="1:4" ht="15" customHeight="1">
      <c r="A930" s="15" t="str">
        <f>+'[1]Plan1'!A935</f>
        <v>28.05.06</v>
      </c>
      <c r="B930" s="16" t="str">
        <f>+'[1]Plan1'!B935</f>
        <v>DEFENSA SEMI-MALEAVEL SIMPLES-INSTALACAO                                       </v>
      </c>
      <c r="C930" s="17" t="str">
        <f>+'[1]Plan1'!C935</f>
        <v>m</v>
      </c>
      <c r="D930" s="18">
        <f>+'[1]Plan1'!D935</f>
        <v>30.23</v>
      </c>
    </row>
    <row r="931" spans="1:4" ht="15" customHeight="1">
      <c r="A931" s="19" t="str">
        <f>+'[1]Plan1'!A936</f>
        <v>28.05.08</v>
      </c>
      <c r="B931" s="20" t="str">
        <f>+'[1]Plan1'!B936</f>
        <v>FORNEC.TRANSP.MONT.INSTAL. TERMINAL ATERNUADOR DE IMPACTO NAO DIRECIONAVEL     </v>
      </c>
      <c r="C931" s="21" t="str">
        <f>+'[1]Plan1'!C936</f>
        <v>conjunto</v>
      </c>
      <c r="D931" s="22">
        <f>+'[1]Plan1'!D936</f>
        <v>12825</v>
      </c>
    </row>
    <row r="932" spans="1:4" ht="15" customHeight="1">
      <c r="A932" s="15" t="str">
        <f>+'[1]Plan1'!A937</f>
        <v>28.05.09</v>
      </c>
      <c r="B932" s="16" t="str">
        <f>+'[1]Plan1'!B937</f>
        <v>FORN.INST.MODULO DE TRANSICAO DE DEF.METALICA P/BAR.CONCRETO C/DEF.MET.TRIPLA  </v>
      </c>
      <c r="C932" s="17" t="str">
        <f>+'[1]Plan1'!C937</f>
        <v>conjunto</v>
      </c>
      <c r="D932" s="18">
        <f>+'[1]Plan1'!D937</f>
        <v>8100</v>
      </c>
    </row>
    <row r="933" spans="1:4" ht="15" customHeight="1">
      <c r="A933" s="19" t="str">
        <f>+'[1]Plan1'!A938</f>
        <v>28.06.02</v>
      </c>
      <c r="B933" s="20" t="str">
        <f>+'[1]Plan1'!B938</f>
        <v>G.C.INTRANSPONIVEL TIPO II - DES.5307                                          </v>
      </c>
      <c r="C933" s="21" t="str">
        <f>+'[1]Plan1'!C938</f>
        <v>m</v>
      </c>
      <c r="D933" s="22">
        <f>+'[1]Plan1'!D938</f>
        <v>462.6</v>
      </c>
    </row>
    <row r="934" spans="1:4" ht="15" customHeight="1">
      <c r="A934" s="15" t="str">
        <f>+'[1]Plan1'!A939</f>
        <v>28.06.03</v>
      </c>
      <c r="B934" s="16" t="str">
        <f>+'[1]Plan1'!B939</f>
        <v>G.C.DE CONC.PRE-PASSARELA-DES.5370                                             </v>
      </c>
      <c r="C934" s="17" t="str">
        <f>+'[1]Plan1'!C939</f>
        <v>m</v>
      </c>
      <c r="D934" s="18">
        <f>+'[1]Plan1'!D939</f>
        <v>288.73</v>
      </c>
    </row>
    <row r="935" spans="1:4" ht="15" customHeight="1">
      <c r="A935" s="19" t="str">
        <f>+'[1]Plan1'!A940</f>
        <v>28.06.03.01</v>
      </c>
      <c r="B935" s="20" t="str">
        <f>+'[1]Plan1'!B940</f>
        <v>GUARDA CORPO DE CONCRETO P/ PASSARELA - DES. PP-C04/812 (DERSA)                </v>
      </c>
      <c r="C935" s="21" t="str">
        <f>+'[1]Plan1'!C940</f>
        <v>m</v>
      </c>
      <c r="D935" s="22">
        <f>+'[1]Plan1'!D940</f>
        <v>370.29</v>
      </c>
    </row>
    <row r="936" spans="1:4" ht="15" customHeight="1">
      <c r="A936" s="15" t="str">
        <f>+'[1]Plan1'!A941</f>
        <v>28.06.04.01</v>
      </c>
      <c r="B936" s="16" t="str">
        <f>+'[1]Plan1'!B941</f>
        <v>BARREIRA DE SEGURANCA COM PASSEIO CONF. PP-DE-CO1/293                          </v>
      </c>
      <c r="C936" s="17" t="str">
        <f>+'[1]Plan1'!C941</f>
        <v>m</v>
      </c>
      <c r="D936" s="18">
        <f>+'[1]Plan1'!D941</f>
        <v>827.41</v>
      </c>
    </row>
    <row r="937" spans="1:4" ht="15" customHeight="1">
      <c r="A937" s="19" t="str">
        <f>+'[1]Plan1'!A942</f>
        <v>28.06.04.02</v>
      </c>
      <c r="B937" s="20" t="str">
        <f>+'[1]Plan1'!B942</f>
        <v>BARREIRA DE SEGURANCA CONF. PP-DE-C01/293                                      </v>
      </c>
      <c r="C937" s="21" t="str">
        <f>+'[1]Plan1'!C942</f>
        <v>m</v>
      </c>
      <c r="D937" s="22">
        <f>+'[1]Plan1'!D942</f>
        <v>403.4</v>
      </c>
    </row>
    <row r="938" spans="1:4" ht="15" customHeight="1">
      <c r="A938" s="15" t="str">
        <f>+'[1]Plan1'!A943</f>
        <v>28.06.06</v>
      </c>
      <c r="B938" s="16" t="str">
        <f>+'[1]Plan1'!B943</f>
        <v>BAR.DOUBLE FACE NEW J. O.A.E. DES.5464                                         </v>
      </c>
      <c r="C938" s="17" t="str">
        <f>+'[1]Plan1'!C943</f>
        <v>m</v>
      </c>
      <c r="D938" s="18">
        <f>+'[1]Plan1'!D943</f>
        <v>435.51</v>
      </c>
    </row>
    <row r="939" spans="1:4" ht="15" customHeight="1">
      <c r="A939" s="19" t="str">
        <f>+'[1]Plan1'!A944</f>
        <v>28.06.08.01</v>
      </c>
      <c r="B939" s="20" t="str">
        <f>+'[1]Plan1'!B944</f>
        <v>BARREIRA DE SEGURANCA PARA O.A.E CONF. PP-DE-C01/293                           </v>
      </c>
      <c r="C939" s="21" t="str">
        <f>+'[1]Plan1'!C944</f>
        <v>m</v>
      </c>
      <c r="D939" s="22">
        <f>+'[1]Plan1'!D944</f>
        <v>331.93</v>
      </c>
    </row>
    <row r="940" spans="1:4" ht="15" customHeight="1">
      <c r="A940" s="15" t="str">
        <f>+'[1]Plan1'!A945</f>
        <v>28.06.10</v>
      </c>
      <c r="B940" s="16" t="str">
        <f>+'[1]Plan1'!B945</f>
        <v>SUPORTE MADEIRA TRATADA 0,10X0,10M                                             </v>
      </c>
      <c r="C940" s="17" t="str">
        <f>+'[1]Plan1'!C945</f>
        <v>m</v>
      </c>
      <c r="D940" s="18">
        <f>+'[1]Plan1'!D945</f>
        <v>73.53</v>
      </c>
    </row>
    <row r="941" spans="1:4" ht="15" customHeight="1">
      <c r="A941" s="19" t="str">
        <f>+'[1]Plan1'!A946</f>
        <v>28.06.10.01</v>
      </c>
      <c r="B941" s="20" t="str">
        <f>+'[1]Plan1'!B946</f>
        <v>RETIRADA DE SUPORTE DE MADEIRA TRATADA                                         </v>
      </c>
      <c r="C941" s="21" t="str">
        <f>+'[1]Plan1'!C946</f>
        <v>m</v>
      </c>
      <c r="D941" s="22">
        <f>+'[1]Plan1'!D946</f>
        <v>7.59</v>
      </c>
    </row>
    <row r="942" spans="1:4" ht="15" customHeight="1">
      <c r="A942" s="15" t="str">
        <f>+'[1]Plan1'!A947</f>
        <v>28.06.11</v>
      </c>
      <c r="B942" s="16" t="str">
        <f>+'[1]Plan1'!B947</f>
        <v>SUPORTE DE PERFIL METALICO GALVANIZADO.                                        </v>
      </c>
      <c r="C942" s="17" t="str">
        <f>+'[1]Plan1'!C947</f>
        <v>kg</v>
      </c>
      <c r="D942" s="18">
        <f>+'[1]Plan1'!D947</f>
        <v>18.06</v>
      </c>
    </row>
    <row r="943" spans="1:4" ht="15" customHeight="1">
      <c r="A943" s="19" t="str">
        <f>+'[1]Plan1'!A948</f>
        <v>28.06.12</v>
      </c>
      <c r="B943" s="20" t="str">
        <f>+'[1]Plan1'!B948</f>
        <v>SUPORTE TUBULAR GALVANIZADO 2 1/2"                                             </v>
      </c>
      <c r="C943" s="21" t="str">
        <f>+'[1]Plan1'!C948</f>
        <v>m</v>
      </c>
      <c r="D943" s="22">
        <f>+'[1]Plan1'!D948</f>
        <v>81.14</v>
      </c>
    </row>
    <row r="944" spans="1:4" ht="15" customHeight="1">
      <c r="A944" s="15" t="str">
        <f>+'[1]Plan1'!A949</f>
        <v>28.06.13.01</v>
      </c>
      <c r="B944" s="16" t="str">
        <f>+'[1]Plan1'!B949</f>
        <v>BARREIRA RIGIDA MOLD. IN LOCO (DUPLA FACE)-EXTRUDADA-DES.PP-CO5/003-5564A      </v>
      </c>
      <c r="C944" s="17" t="str">
        <f>+'[1]Plan1'!C949</f>
        <v>m</v>
      </c>
      <c r="D944" s="18">
        <f>+'[1]Plan1'!D949</f>
        <v>230.05</v>
      </c>
    </row>
    <row r="945" spans="1:4" ht="15" customHeight="1">
      <c r="A945" s="19" t="str">
        <f>+'[1]Plan1'!A950</f>
        <v>28.06.17</v>
      </c>
      <c r="B945" s="20" t="str">
        <f>+'[1]Plan1'!B950</f>
        <v>BARREIRA RIGIDA DE CONCRETO ARMADO SIMPLES BAIXA NBR 14.885                    </v>
      </c>
      <c r="C945" s="21" t="str">
        <f>+'[1]Plan1'!C950</f>
        <v>m</v>
      </c>
      <c r="D945" s="22">
        <f>+'[1]Plan1'!D950</f>
        <v>217.13</v>
      </c>
    </row>
    <row r="946" spans="1:4" ht="15" customHeight="1">
      <c r="A946" s="15" t="str">
        <f>+'[1]Plan1'!A951</f>
        <v>28.06.18</v>
      </c>
      <c r="B946" s="16" t="str">
        <f>+'[1]Plan1'!B951</f>
        <v>BARREIRA RIGIDA DE CONCRETO ARMADO SIMPLES ALTA NBR 14.885                     </v>
      </c>
      <c r="C946" s="17" t="str">
        <f>+'[1]Plan1'!C951</f>
        <v>m</v>
      </c>
      <c r="D946" s="18">
        <f>+'[1]Plan1'!D951</f>
        <v>284.46</v>
      </c>
    </row>
    <row r="947" spans="1:4" ht="15" customHeight="1">
      <c r="A947" s="19" t="str">
        <f>+'[1]Plan1'!A952</f>
        <v>28.06.19</v>
      </c>
      <c r="B947" s="20" t="str">
        <f>+'[1]Plan1'!B952</f>
        <v>BARREIRA RIGIDA DE CONCRETO ARMADO DUPLA BAIXA NBR 14.885                      </v>
      </c>
      <c r="C947" s="21" t="str">
        <f>+'[1]Plan1'!C952</f>
        <v>m</v>
      </c>
      <c r="D947" s="22">
        <f>+'[1]Plan1'!D952</f>
        <v>254.56</v>
      </c>
    </row>
    <row r="948" spans="1:4" ht="15" customHeight="1">
      <c r="A948" s="15" t="str">
        <f>+'[1]Plan1'!A953</f>
        <v>28.06.20</v>
      </c>
      <c r="B948" s="16" t="str">
        <f>+'[1]Plan1'!B953</f>
        <v>BARREIRA RIGIDA DE CONCRETO ARMADO DUPLA ALTA NBR 14.885                       </v>
      </c>
      <c r="C948" s="17" t="str">
        <f>+'[1]Plan1'!C953</f>
        <v>m</v>
      </c>
      <c r="D948" s="18">
        <f>+'[1]Plan1'!D953</f>
        <v>383.34</v>
      </c>
    </row>
    <row r="949" spans="1:4" ht="15" customHeight="1">
      <c r="A949" s="19" t="str">
        <f>+'[1]Plan1'!A954</f>
        <v>28.06.21</v>
      </c>
      <c r="B949" s="20" t="str">
        <f>+'[1]Plan1'!B954</f>
        <v>BARREIRA RIGIDA DE CONCRETO ARMADO DUPLA ASSIMETRICA NBR 14.885                </v>
      </c>
      <c r="C949" s="21" t="str">
        <f>+'[1]Plan1'!C954</f>
        <v>m</v>
      </c>
      <c r="D949" s="22">
        <f>+'[1]Plan1'!D954</f>
        <v>365.19</v>
      </c>
    </row>
    <row r="950" spans="1:4" ht="15" customHeight="1">
      <c r="A950" s="15" t="str">
        <f>+'[1]Plan1'!A955</f>
        <v>28.06.23</v>
      </c>
      <c r="B950" s="16" t="str">
        <f>+'[1]Plan1'!B955</f>
        <v>TERMINAIS DEFLEXAO - BARREIRA SIMPLES BAIXA - OP-06-26                         </v>
      </c>
      <c r="C950" s="17" t="str">
        <f>+'[1]Plan1'!C955</f>
        <v>un</v>
      </c>
      <c r="D950" s="18">
        <f>+'[1]Plan1'!D955</f>
        <v>462.31</v>
      </c>
    </row>
    <row r="951" spans="1:4" ht="15" customHeight="1">
      <c r="A951" s="19" t="str">
        <f>+'[1]Plan1'!A956</f>
        <v>28.06.24</v>
      </c>
      <c r="B951" s="20" t="str">
        <f>+'[1]Plan1'!B956</f>
        <v>TERMINAIS DEFLEXAO - BARREIRA SIMPLES ALTA - OP-06-26                          </v>
      </c>
      <c r="C951" s="21" t="str">
        <f>+'[1]Plan1'!C956</f>
        <v>un</v>
      </c>
      <c r="D951" s="22">
        <f>+'[1]Plan1'!D956</f>
        <v>987.51</v>
      </c>
    </row>
    <row r="952" spans="1:4" ht="15" customHeight="1">
      <c r="A952" s="15" t="str">
        <f>+'[1]Plan1'!A957</f>
        <v>28.06.25</v>
      </c>
      <c r="B952" s="16" t="str">
        <f>+'[1]Plan1'!B957</f>
        <v>TERMINAIS RETO - BARREIRA SIMPLES BAIXA - OP-06-26                             </v>
      </c>
      <c r="C952" s="17" t="str">
        <f>+'[1]Plan1'!C957</f>
        <v>un</v>
      </c>
      <c r="D952" s="18">
        <f>+'[1]Plan1'!D957</f>
        <v>1384.83</v>
      </c>
    </row>
    <row r="953" spans="1:4" ht="15" customHeight="1">
      <c r="A953" s="19" t="str">
        <f>+'[1]Plan1'!A958</f>
        <v>28.06.26</v>
      </c>
      <c r="B953" s="20" t="str">
        <f>+'[1]Plan1'!B958</f>
        <v>TERMINAIS RETO - BARREIRA SIMPLES ALTA - OP-06-26                              </v>
      </c>
      <c r="C953" s="21" t="str">
        <f>+'[1]Plan1'!C958</f>
        <v>un</v>
      </c>
      <c r="D953" s="22">
        <f>+'[1]Plan1'!D958</f>
        <v>1864.36</v>
      </c>
    </row>
    <row r="954" spans="1:4" ht="15" customHeight="1">
      <c r="A954" s="15" t="str">
        <f>+'[1]Plan1'!A959</f>
        <v>28.06.27</v>
      </c>
      <c r="B954" s="16" t="str">
        <f>+'[1]Plan1'!B959</f>
        <v>TERMINAIS RETO - BARREIRA DUPLA BAIXA - OP-06-26                               </v>
      </c>
      <c r="C954" s="17" t="str">
        <f>+'[1]Plan1'!C959</f>
        <v>un</v>
      </c>
      <c r="D954" s="18">
        <f>+'[1]Plan1'!D959</f>
        <v>1697.43</v>
      </c>
    </row>
    <row r="955" spans="1:4" ht="15" customHeight="1">
      <c r="A955" s="19" t="str">
        <f>+'[1]Plan1'!A960</f>
        <v>28.06.28</v>
      </c>
      <c r="B955" s="20" t="str">
        <f>+'[1]Plan1'!B960</f>
        <v>TERMINAIS RETO - BARREIRA DUPLA ALTA - OP-06-26                                </v>
      </c>
      <c r="C955" s="21" t="str">
        <f>+'[1]Plan1'!C960</f>
        <v>un</v>
      </c>
      <c r="D955" s="22">
        <f>+'[1]Plan1'!D960</f>
        <v>2258.2</v>
      </c>
    </row>
    <row r="956" spans="1:4" ht="15" customHeight="1">
      <c r="A956" s="15" t="str">
        <f>+'[1]Plan1'!A961</f>
        <v>28.06.30</v>
      </c>
      <c r="B956" s="16" t="str">
        <f>+'[1]Plan1'!B961</f>
        <v>SUPORTE DE PLACAS DE SOLO ECOLOGICO E COLAPSIVEL 75X75MM.                      </v>
      </c>
      <c r="C956" s="17" t="str">
        <f>+'[1]Plan1'!C961</f>
        <v>m</v>
      </c>
      <c r="D956" s="18">
        <f>+'[1]Plan1'!D961</f>
        <v>77.94</v>
      </c>
    </row>
    <row r="957" spans="1:4" ht="15" customHeight="1">
      <c r="A957" s="19" t="str">
        <f>+'[1]Plan1'!A962</f>
        <v>28.07.01</v>
      </c>
      <c r="B957" s="20" t="str">
        <f>+'[1]Plan1'!B962</f>
        <v>BROCA DE CONCRETO ARMADO D=20,00CM                                             </v>
      </c>
      <c r="C957" s="21" t="str">
        <f>+'[1]Plan1'!C962</f>
        <v>m</v>
      </c>
      <c r="D957" s="22">
        <f>+'[1]Plan1'!D962</f>
        <v>44.23</v>
      </c>
    </row>
    <row r="958" spans="1:4" ht="15" customHeight="1">
      <c r="A958" s="15" t="str">
        <f>+'[1]Plan1'!A963</f>
        <v>28.07.02</v>
      </c>
      <c r="B958" s="16" t="str">
        <f>+'[1]Plan1'!B963</f>
        <v>BROCA DE CONCRETO ARMADO, D=25,00CM                                            </v>
      </c>
      <c r="C958" s="17" t="str">
        <f>+'[1]Plan1'!C963</f>
        <v>m</v>
      </c>
      <c r="D958" s="18">
        <f>+'[1]Plan1'!D963</f>
        <v>68.4</v>
      </c>
    </row>
    <row r="959" spans="1:4" ht="15" customHeight="1">
      <c r="A959" s="19" t="str">
        <f>+'[1]Plan1'!A964</f>
        <v>28.07.03</v>
      </c>
      <c r="B959" s="20" t="str">
        <f>+'[1]Plan1'!B964</f>
        <v>BROCA DE CONCRETO ARMADO D=15,00CM                                             </v>
      </c>
      <c r="C959" s="21" t="str">
        <f>+'[1]Plan1'!C964</f>
        <v>m</v>
      </c>
      <c r="D959" s="22">
        <f>+'[1]Plan1'!D964</f>
        <v>25.27</v>
      </c>
    </row>
    <row r="960" spans="1:4" ht="15" customHeight="1">
      <c r="A960" s="15" t="str">
        <f>+'[1]Plan1'!A965</f>
        <v>28.07.06</v>
      </c>
      <c r="B960" s="16" t="str">
        <f>+'[1]Plan1'!B965</f>
        <v>BROCA DE CONTRETO ARMADO D=30CM                                                </v>
      </c>
      <c r="C960" s="17" t="str">
        <f>+'[1]Plan1'!C965</f>
        <v>m</v>
      </c>
      <c r="D960" s="18">
        <f>+'[1]Plan1'!D965</f>
        <v>83.34</v>
      </c>
    </row>
    <row r="961" spans="1:4" ht="15" customHeight="1">
      <c r="A961" s="19" t="str">
        <f>+'[1]Plan1'!A966</f>
        <v>28.08.01.01</v>
      </c>
      <c r="B961" s="20" t="str">
        <f>+'[1]Plan1'!B966</f>
        <v>CONFECCAO, MONTAGEM E INSTALACAO DE PLACA INSTITUCIONAL                        </v>
      </c>
      <c r="C961" s="21" t="str">
        <f>+'[1]Plan1'!C966</f>
        <v>m2</v>
      </c>
      <c r="D961" s="22">
        <f>+'[1]Plan1'!D966</f>
        <v>153.16</v>
      </c>
    </row>
    <row r="962" spans="1:4" ht="15" customHeight="1">
      <c r="A962" s="15" t="str">
        <f>+'[1]Plan1'!A967</f>
        <v>28.08.02.01</v>
      </c>
      <c r="B962" s="16" t="str">
        <f>+'[1]Plan1'!B967</f>
        <v>MANUTENCAO DE PLACA INSTITUCIONAL                                              </v>
      </c>
      <c r="C962" s="17" t="str">
        <f>+'[1]Plan1'!C967</f>
        <v>m2 x mes</v>
      </c>
      <c r="D962" s="18">
        <f>+'[1]Plan1'!D967</f>
        <v>33.01</v>
      </c>
    </row>
    <row r="963" spans="1:4" ht="15" customHeight="1">
      <c r="A963" s="19" t="str">
        <f>+'[1]Plan1'!A968</f>
        <v>28.09.01</v>
      </c>
      <c r="B963" s="20" t="str">
        <f>+'[1]Plan1'!B968</f>
        <v>REMOCAO DE PINTURA ACRILIC. DEMARC. DE VIA POR PROCESSO MANUAL                 </v>
      </c>
      <c r="C963" s="21" t="str">
        <f>+'[1]Plan1'!C968</f>
        <v>m2</v>
      </c>
      <c r="D963" s="22">
        <f>+'[1]Plan1'!D968</f>
        <v>49.06</v>
      </c>
    </row>
    <row r="964" spans="1:4" ht="15" customHeight="1">
      <c r="A964" s="15" t="str">
        <f>+'[1]Plan1'!A969</f>
        <v>28.09.02</v>
      </c>
      <c r="B964" s="16" t="str">
        <f>+'[1]Plan1'!B969</f>
        <v>REMOCAO DE PINTURA TERMOPL. DEMARC. DE VIA - GRANALHA DE ACO                   </v>
      </c>
      <c r="C964" s="17" t="str">
        <f>+'[1]Plan1'!C969</f>
        <v>m2</v>
      </c>
      <c r="D964" s="18">
        <f>+'[1]Plan1'!D969</f>
        <v>75.51</v>
      </c>
    </row>
    <row r="965" spans="1:4" ht="15" customHeight="1">
      <c r="A965" s="19" t="str">
        <f>+'[1]Plan1'!A970</f>
        <v>28.10.01</v>
      </c>
      <c r="B965" s="20" t="str">
        <f>+'[1]Plan1'!B970</f>
        <v>FORN./INSTAL. BALIZ.(CATADIOPTRICO) P/DEF. MET. C/PELICULA GT+GT, CONF.OP-06-05</v>
      </c>
      <c r="C965" s="21" t="str">
        <f>+'[1]Plan1'!C970</f>
        <v>un</v>
      </c>
      <c r="D965" s="22">
        <f>+'[1]Plan1'!D970</f>
        <v>26.3</v>
      </c>
    </row>
    <row r="966" spans="1:4" ht="15" customHeight="1">
      <c r="A966" s="15" t="str">
        <f>+'[1]Plan1'!A971</f>
        <v>28.10.02</v>
      </c>
      <c r="B966" s="16" t="str">
        <f>+'[1]Plan1'!B971</f>
        <v>FORN./INSTAL. BALIZ. (CATADIOPTRICO) P/BAR. RIGIDA C/PEL. GT+GT, CONF. OP-06-05</v>
      </c>
      <c r="C966" s="17" t="str">
        <f>+'[1]Plan1'!C971</f>
        <v>un</v>
      </c>
      <c r="D966" s="18">
        <f>+'[1]Plan1'!D971</f>
        <v>26.95</v>
      </c>
    </row>
    <row r="967" spans="1:4" ht="15" customHeight="1">
      <c r="A967" s="19" t="str">
        <f>+'[1]Plan1'!A972</f>
        <v>28.12.01</v>
      </c>
      <c r="B967" s="20" t="str">
        <f>+'[1]Plan1'!B972</f>
        <v>PINTURA ANTI PICHACAO A BASE DE AGUA PARA PLACA DE SINALIZACAO                 </v>
      </c>
      <c r="C967" s="21" t="str">
        <f>+'[1]Plan1'!C972</f>
        <v>m2</v>
      </c>
      <c r="D967" s="22">
        <f>+'[1]Plan1'!D972</f>
        <v>45.64</v>
      </c>
    </row>
    <row r="968" spans="1:4" ht="15" customHeight="1">
      <c r="A968" s="15" t="str">
        <f>+'[1]Plan1'!A973</f>
        <v>28.12.02</v>
      </c>
      <c r="B968" s="16" t="str">
        <f>+'[1]Plan1'!B973</f>
        <v>PINTURA ANTI-PICHACAO A BASE DE AGUA PARA CONCRETO APARENTE                    </v>
      </c>
      <c r="C968" s="17" t="str">
        <f>+'[1]Plan1'!C973</f>
        <v>m2</v>
      </c>
      <c r="D968" s="18">
        <f>+'[1]Plan1'!D973</f>
        <v>70.33</v>
      </c>
    </row>
    <row r="969" spans="1:4" ht="15" customHeight="1">
      <c r="A969" s="19" t="str">
        <f>+'[1]Plan1'!A974</f>
        <v>30.01.01</v>
      </c>
      <c r="B969" s="20" t="str">
        <f>+'[1]Plan1'!B974</f>
        <v>GRAMA EM PLACA SEM ADUBO                                                       </v>
      </c>
      <c r="C969" s="21" t="str">
        <f>+'[1]Plan1'!C974</f>
        <v>m2</v>
      </c>
      <c r="D969" s="22">
        <f>+'[1]Plan1'!D974</f>
        <v>6.32</v>
      </c>
    </row>
    <row r="970" spans="1:4" ht="15" customHeight="1">
      <c r="A970" s="15" t="str">
        <f>+'[1]Plan1'!A975</f>
        <v>30.01.02</v>
      </c>
      <c r="B970" s="16" t="str">
        <f>+'[1]Plan1'!B975</f>
        <v>GRAMA PLACA COM ADUBO                                                          </v>
      </c>
      <c r="C970" s="17" t="str">
        <f>+'[1]Plan1'!C975</f>
        <v>m2</v>
      </c>
      <c r="D970" s="18">
        <f>+'[1]Plan1'!D975</f>
        <v>7.08</v>
      </c>
    </row>
    <row r="971" spans="1:4" ht="15" customHeight="1">
      <c r="A971" s="19" t="str">
        <f>+'[1]Plan1'!A976</f>
        <v>30.01.03</v>
      </c>
      <c r="B971" s="20" t="str">
        <f>+'[1]Plan1'!B976</f>
        <v>GRAMA MUDA SEM ADUBO                                                           </v>
      </c>
      <c r="C971" s="21" t="str">
        <f>+'[1]Plan1'!C976</f>
        <v>m2</v>
      </c>
      <c r="D971" s="22">
        <f>+'[1]Plan1'!D976</f>
        <v>5.65</v>
      </c>
    </row>
    <row r="972" spans="1:4" ht="15" customHeight="1">
      <c r="A972" s="15" t="str">
        <f>+'[1]Plan1'!A977</f>
        <v>30.01.04</v>
      </c>
      <c r="B972" s="16" t="str">
        <f>+'[1]Plan1'!B977</f>
        <v>GRAMA MUDA COM ADUBO                                                           </v>
      </c>
      <c r="C972" s="17" t="str">
        <f>+'[1]Plan1'!C977</f>
        <v>m2</v>
      </c>
      <c r="D972" s="18">
        <f>+'[1]Plan1'!D977</f>
        <v>6.26</v>
      </c>
    </row>
    <row r="973" spans="1:4" ht="15" customHeight="1">
      <c r="A973" s="19" t="str">
        <f>+'[1]Plan1'!A978</f>
        <v>30.01.05</v>
      </c>
      <c r="B973" s="20" t="str">
        <f>+'[1]Plan1'!B978</f>
        <v>PLANTIO LEGUM.SEMENTES SEM ADUBO                                               </v>
      </c>
      <c r="C973" s="21" t="str">
        <f>+'[1]Plan1'!C978</f>
        <v>m2</v>
      </c>
      <c r="D973" s="22">
        <f>+'[1]Plan1'!D978</f>
        <v>0.69</v>
      </c>
    </row>
    <row r="974" spans="1:4" ht="15" customHeight="1">
      <c r="A974" s="15" t="str">
        <f>+'[1]Plan1'!A979</f>
        <v>30.01.06</v>
      </c>
      <c r="B974" s="16" t="str">
        <f>+'[1]Plan1'!B979</f>
        <v>PLANTIO LEGUM.SEMENTES COM ADUBO                                               </v>
      </c>
      <c r="C974" s="17" t="str">
        <f>+'[1]Plan1'!C979</f>
        <v>m2</v>
      </c>
      <c r="D974" s="18">
        <f>+'[1]Plan1'!D979</f>
        <v>1.35</v>
      </c>
    </row>
    <row r="975" spans="1:4" ht="15" customHeight="1">
      <c r="A975" s="19" t="str">
        <f>+'[1]Plan1'!A980</f>
        <v>30.01.07</v>
      </c>
      <c r="B975" s="20" t="str">
        <f>+'[1]Plan1'!B980</f>
        <v>PLANTIO DE GRAMA PROC.HIDROSSEMEADURA                                          </v>
      </c>
      <c r="C975" s="21" t="str">
        <f>+'[1]Plan1'!C980</f>
        <v>m2</v>
      </c>
      <c r="D975" s="22">
        <f>+'[1]Plan1'!D980</f>
        <v>4.98</v>
      </c>
    </row>
    <row r="976" spans="1:4" ht="15" customHeight="1">
      <c r="A976" s="15" t="str">
        <f>+'[1]Plan1'!A981</f>
        <v>30.01.08</v>
      </c>
      <c r="B976" s="16" t="str">
        <f>+'[1]Plan1'!B981</f>
        <v>IRRIGACAO DE REVESTIMENTO VEGETAL                                              </v>
      </c>
      <c r="C976" s="17" t="str">
        <f>+'[1]Plan1'!C981</f>
        <v>m2</v>
      </c>
      <c r="D976" s="18">
        <f>+'[1]Plan1'!D981</f>
        <v>0.18</v>
      </c>
    </row>
    <row r="977" spans="1:4" ht="15" customHeight="1">
      <c r="A977" s="19" t="str">
        <f>+'[1]Plan1'!A982</f>
        <v>30.01.09</v>
      </c>
      <c r="B977" s="20" t="str">
        <f>+'[1]Plan1'!B982</f>
        <v>GRAMA ARMADA TELA VEGETAL                                                      </v>
      </c>
      <c r="C977" s="21" t="str">
        <f>+'[1]Plan1'!C982</f>
        <v>m2</v>
      </c>
      <c r="D977" s="22">
        <f>+'[1]Plan1'!D982</f>
        <v>19.69</v>
      </c>
    </row>
    <row r="978" spans="1:4" ht="15" customHeight="1">
      <c r="A978" s="15" t="str">
        <f>+'[1]Plan1'!A983</f>
        <v>30.01.10</v>
      </c>
      <c r="B978" s="16" t="str">
        <f>+'[1]Plan1'!B983</f>
        <v>ROCADA MANUAL                                                                  </v>
      </c>
      <c r="C978" s="17" t="str">
        <f>+'[1]Plan1'!C983</f>
        <v>ha</v>
      </c>
      <c r="D978" s="18">
        <f>+'[1]Plan1'!D983</f>
        <v>2922.49</v>
      </c>
    </row>
    <row r="979" spans="1:4" ht="15" customHeight="1">
      <c r="A979" s="19" t="str">
        <f>+'[1]Plan1'!A984</f>
        <v>30.01.11</v>
      </c>
      <c r="B979" s="20" t="str">
        <f>+'[1]Plan1'!B984</f>
        <v>ROCADA MECANIZADA                                                              </v>
      </c>
      <c r="C979" s="21" t="str">
        <f>+'[1]Plan1'!C984</f>
        <v>ha</v>
      </c>
      <c r="D979" s="22">
        <f>+'[1]Plan1'!D984</f>
        <v>1061.28</v>
      </c>
    </row>
    <row r="980" spans="1:4" ht="15" customHeight="1">
      <c r="A980" s="15" t="str">
        <f>+'[1]Plan1'!A985</f>
        <v>30.01.12</v>
      </c>
      <c r="B980" s="16" t="str">
        <f>+'[1]Plan1'!B985</f>
        <v>CAPINA MANUAL,INCL.AMONT.CARGA/DESC.                                           </v>
      </c>
      <c r="C980" s="17" t="str">
        <f>+'[1]Plan1'!C985</f>
        <v>ha</v>
      </c>
      <c r="D980" s="18">
        <f>+'[1]Plan1'!D985</f>
        <v>5213.11</v>
      </c>
    </row>
    <row r="981" spans="1:4" ht="15" customHeight="1">
      <c r="A981" s="19" t="str">
        <f>+'[1]Plan1'!A986</f>
        <v>30.01.21</v>
      </c>
      <c r="B981" s="20" t="str">
        <f>+'[1]Plan1'!B986</f>
        <v>PLANTIO DE ARBUSTOS                                                            </v>
      </c>
      <c r="C981" s="21" t="str">
        <f>+'[1]Plan1'!C986</f>
        <v>un</v>
      </c>
      <c r="D981" s="22">
        <f>+'[1]Plan1'!D986</f>
        <v>14.05</v>
      </c>
    </row>
    <row r="982" spans="1:4" ht="15" customHeight="1">
      <c r="A982" s="15" t="str">
        <f>+'[1]Plan1'!A987</f>
        <v>30.01.22</v>
      </c>
      <c r="B982" s="16" t="str">
        <f>+'[1]Plan1'!B987</f>
        <v>PLANTIO DE ARVORES                                                             </v>
      </c>
      <c r="C982" s="17" t="str">
        <f>+'[1]Plan1'!C987</f>
        <v>un</v>
      </c>
      <c r="D982" s="18">
        <f>+'[1]Plan1'!D987</f>
        <v>39.24</v>
      </c>
    </row>
    <row r="983" spans="1:4" ht="15" customHeight="1">
      <c r="A983" s="19" t="str">
        <f>+'[1]Plan1'!A988</f>
        <v>30.01.30</v>
      </c>
      <c r="B983" s="20" t="str">
        <f>+'[1]Plan1'!B988</f>
        <v>PLANTIO DE GRAMINEAS SEMENTE TELA BIODEG                                       </v>
      </c>
      <c r="C983" s="21" t="str">
        <f>+'[1]Plan1'!C988</f>
        <v>m2</v>
      </c>
      <c r="D983" s="22">
        <f>+'[1]Plan1'!D988</f>
        <v>10.74</v>
      </c>
    </row>
    <row r="984" spans="1:4" ht="15" customHeight="1">
      <c r="A984" s="15" t="str">
        <f>+'[1]Plan1'!A989</f>
        <v>30.01.40.01</v>
      </c>
      <c r="B984" s="16" t="str">
        <f>+'[1]Plan1'!B989</f>
        <v>PLANTIO COM ESSENCIAS FLORESTAIS NATIVAS H&lt;=0,60M                              </v>
      </c>
      <c r="C984" s="17" t="str">
        <f>+'[1]Plan1'!C989</f>
        <v>ha</v>
      </c>
      <c r="D984" s="18">
        <f>+'[1]Plan1'!D989</f>
        <v>9135.11</v>
      </c>
    </row>
    <row r="985" spans="1:4" ht="15" customHeight="1">
      <c r="A985" s="19" t="str">
        <f>+'[1]Plan1'!A990</f>
        <v>30.01.40.02</v>
      </c>
      <c r="B985" s="20" t="str">
        <f>+'[1]Plan1'!B990</f>
        <v>MANUTENCAO DO PLANTIO COM ESSENCIAS FLORESTAIS NATIVAS                         </v>
      </c>
      <c r="C985" s="21" t="str">
        <f>+'[1]Plan1'!C990</f>
        <v>ha x mes</v>
      </c>
      <c r="D985" s="22">
        <f>+'[1]Plan1'!D990</f>
        <v>477.05</v>
      </c>
    </row>
    <row r="986" spans="1:4" ht="15" customHeight="1">
      <c r="A986" s="15" t="str">
        <f>+'[1]Plan1'!A991</f>
        <v>30.01.40.03</v>
      </c>
      <c r="B986" s="16" t="str">
        <f>+'[1]Plan1'!B991</f>
        <v>PLANTIO ESSENCIAS FLORESTAIS NATIVAS h&gt;=1,50M                                  </v>
      </c>
      <c r="C986" s="17" t="str">
        <f>+'[1]Plan1'!C991</f>
        <v>ha</v>
      </c>
      <c r="D986" s="18">
        <f>+'[1]Plan1'!D991</f>
        <v>29029.09</v>
      </c>
    </row>
    <row r="987" spans="1:4" ht="15" customHeight="1">
      <c r="A987" s="19" t="str">
        <f>+'[1]Plan1'!A992</f>
        <v>30.02.02.01</v>
      </c>
      <c r="B987" s="20" t="str">
        <f>+'[1]Plan1'!B992</f>
        <v>ALAMBRADO COM TELA 15X5 E ESTICADOR                                            </v>
      </c>
      <c r="C987" s="21" t="str">
        <f>+'[1]Plan1'!C992</f>
        <v>m2</v>
      </c>
      <c r="D987" s="22">
        <f>+'[1]Plan1'!D992</f>
        <v>50.97</v>
      </c>
    </row>
    <row r="988" spans="1:4" ht="15" customHeight="1">
      <c r="A988" s="15" t="str">
        <f>+'[1]Plan1'!A993</f>
        <v>30.02.04</v>
      </c>
      <c r="B988" s="16" t="str">
        <f>+'[1]Plan1'!B993</f>
        <v>CERCA DE ARAME DE ACO OVALADO - 4 FIOS                                         </v>
      </c>
      <c r="C988" s="17" t="str">
        <f>+'[1]Plan1'!C993</f>
        <v>m</v>
      </c>
      <c r="D988" s="18">
        <f>+'[1]Plan1'!D993</f>
        <v>10.46</v>
      </c>
    </row>
    <row r="989" spans="1:4" ht="15" customHeight="1">
      <c r="A989" s="19" t="str">
        <f>+'[1]Plan1'!A994</f>
        <v>30.03.01</v>
      </c>
      <c r="B989" s="20" t="str">
        <f>+'[1]Plan1'!B994</f>
        <v>PROJETO DE PLANTIO COM ESSENCIAS FLORESTAIS NATIVAS                            </v>
      </c>
      <c r="C989" s="21" t="str">
        <f>+'[1]Plan1'!C994</f>
        <v>un</v>
      </c>
      <c r="D989" s="22">
        <f>+'[1]Plan1'!D994</f>
        <v>2774.94</v>
      </c>
    </row>
    <row r="990" spans="1:4" ht="15" customHeight="1">
      <c r="A990" s="15" t="str">
        <f>+'[1]Plan1'!A995</f>
        <v>34.03.01</v>
      </c>
      <c r="B990" s="16" t="str">
        <f>+'[1]Plan1'!B995</f>
        <v>LIMPEZA DE AREAS INT.PISOS ACARPETADOS                                         </v>
      </c>
      <c r="C990" s="17" t="str">
        <f>+'[1]Plan1'!C995</f>
        <v>m2 x mes</v>
      </c>
      <c r="D990" s="18">
        <f>+'[1]Plan1'!D995</f>
        <v>4.22</v>
      </c>
    </row>
    <row r="991" spans="1:4" ht="15" customHeight="1">
      <c r="A991" s="19" t="str">
        <f>+'[1]Plan1'!A996</f>
        <v>34.03.02</v>
      </c>
      <c r="B991" s="20" t="str">
        <f>+'[1]Plan1'!B996</f>
        <v>LIMPEZA DE AREAS INTERNAS E PISOS FRIOS                                        </v>
      </c>
      <c r="C991" s="21" t="str">
        <f>+'[1]Plan1'!C996</f>
        <v>m2 x mes</v>
      </c>
      <c r="D991" s="22">
        <f>+'[1]Plan1'!D996</f>
        <v>4.22</v>
      </c>
    </row>
    <row r="992" spans="1:4" ht="15" customHeight="1">
      <c r="A992" s="15" t="str">
        <f>+'[1]Plan1'!A997</f>
        <v>34.03.03</v>
      </c>
      <c r="B992" s="16" t="str">
        <f>+'[1]Plan1'!B997</f>
        <v>LIMPEZA DE AREAS INTERNAS LABORATORIOS                                         </v>
      </c>
      <c r="C992" s="17" t="str">
        <f>+'[1]Plan1'!C997</f>
        <v>m2 x mes</v>
      </c>
      <c r="D992" s="18">
        <f>+'[1]Plan1'!D997</f>
        <v>7.66</v>
      </c>
    </row>
    <row r="993" spans="1:4" ht="15" customHeight="1">
      <c r="A993" s="19" t="str">
        <f>+'[1]Plan1'!A998</f>
        <v>34.03.04</v>
      </c>
      <c r="B993" s="20" t="str">
        <f>+'[1]Plan1'!B998</f>
        <v>LIMPEZA DE AREAS INT.ALMOXARIF.E GALPOES                                       </v>
      </c>
      <c r="C993" s="21" t="str">
        <f>+'[1]Plan1'!C998</f>
        <v>m2 x mes</v>
      </c>
      <c r="D993" s="22">
        <f>+'[1]Plan1'!D998</f>
        <v>1.87</v>
      </c>
    </row>
    <row r="994" spans="1:4" ht="15" customHeight="1">
      <c r="A994" s="15" t="str">
        <f>+'[1]Plan1'!A999</f>
        <v>34.03.05</v>
      </c>
      <c r="B994" s="16" t="str">
        <f>+'[1]Plan1'!B999</f>
        <v>LIMPEZA DE AREAS INTERNAS OFICINAS                                             </v>
      </c>
      <c r="C994" s="17" t="str">
        <f>+'[1]Plan1'!C999</f>
        <v>m2 x mes</v>
      </c>
      <c r="D994" s="18">
        <f>+'[1]Plan1'!D999</f>
        <v>2.1</v>
      </c>
    </row>
    <row r="995" spans="1:4" ht="15" customHeight="1">
      <c r="A995" s="19" t="str">
        <f>+'[1]Plan1'!A1000</f>
        <v>34.03.06</v>
      </c>
      <c r="B995" s="20" t="str">
        <f>+'[1]Plan1'!B1000</f>
        <v>LIMPEZA AREAS EXT.PISOS PAV.E TERRA                                            </v>
      </c>
      <c r="C995" s="21" t="str">
        <f>+'[1]Plan1'!C1000</f>
        <v>m2 x mes</v>
      </c>
      <c r="D995" s="22">
        <f>+'[1]Plan1'!D1000</f>
        <v>2.1</v>
      </c>
    </row>
    <row r="996" spans="1:4" ht="15" customHeight="1">
      <c r="A996" s="15" t="str">
        <f>+'[1]Plan1'!A1001</f>
        <v>34.03.07</v>
      </c>
      <c r="B996" s="16" t="str">
        <f>+'[1]Plan1'!B1001</f>
        <v>LIMP.EXT.PAT.E AREAS VERDES - ALTA FREQ.                                       </v>
      </c>
      <c r="C996" s="17" t="str">
        <f>+'[1]Plan1'!C1001</f>
        <v>m2 x mes</v>
      </c>
      <c r="D996" s="18">
        <f>+'[1]Plan1'!D1001</f>
        <v>0.38</v>
      </c>
    </row>
    <row r="997" spans="1:4" ht="15" customHeight="1">
      <c r="A997" s="19" t="str">
        <f>+'[1]Plan1'!A1002</f>
        <v>34.03.08</v>
      </c>
      <c r="B997" s="20" t="str">
        <f>+'[1]Plan1'!B1002</f>
        <v>LIMP.EXT.PAT.E AREAS VERDES - MEDIA FREQ                                       </v>
      </c>
      <c r="C997" s="21" t="str">
        <f>+'[1]Plan1'!C1002</f>
        <v>m2 x mes</v>
      </c>
      <c r="D997" s="22">
        <f>+'[1]Plan1'!D1002</f>
        <v>0.19</v>
      </c>
    </row>
    <row r="998" spans="1:4" ht="15" customHeight="1">
      <c r="A998" s="15" t="str">
        <f>+'[1]Plan1'!A1003</f>
        <v>34.03.09</v>
      </c>
      <c r="B998" s="16" t="str">
        <f>+'[1]Plan1'!B1003</f>
        <v>LIMP.EXT.PAT.E AREAS VERDES - BAIXA FREQ                                       </v>
      </c>
      <c r="C998" s="17" t="str">
        <f>+'[1]Plan1'!C1003</f>
        <v>m2 x mes</v>
      </c>
      <c r="D998" s="18">
        <f>+'[1]Plan1'!D1003</f>
        <v>0.1</v>
      </c>
    </row>
    <row r="999" spans="1:4" ht="15" customHeight="1">
      <c r="A999" s="19" t="str">
        <f>+'[1]Plan1'!A1004</f>
        <v>34.03.10</v>
      </c>
      <c r="B999" s="20" t="str">
        <f>+'[1]Plan1'!B1004</f>
        <v>VIDROS EXTERNOS C/EXP.RISCO TRIMESTR.                                          </v>
      </c>
      <c r="C999" s="21" t="str">
        <f>+'[1]Plan1'!C1004</f>
        <v>m2 x mes</v>
      </c>
      <c r="D999" s="22">
        <f>+'[1]Plan1'!D1004</f>
        <v>1.58</v>
      </c>
    </row>
    <row r="1000" spans="1:4" ht="15" customHeight="1">
      <c r="A1000" s="15" t="str">
        <f>+'[1]Plan1'!A1005</f>
        <v>34.03.11</v>
      </c>
      <c r="B1000" s="16" t="str">
        <f>+'[1]Plan1'!B1005</f>
        <v>VIDROS EXTERNOS S/EXP.RISCO - TRIMESTR.                                        </v>
      </c>
      <c r="C1000" s="17" t="str">
        <f>+'[1]Plan1'!C1005</f>
        <v>m2 x mes</v>
      </c>
      <c r="D1000" s="18">
        <f>+'[1]Plan1'!D1005</f>
        <v>1.23</v>
      </c>
    </row>
    <row r="1001" spans="1:4" ht="15" customHeight="1">
      <c r="A1001" s="19" t="str">
        <f>+'[1]Plan1'!A1006</f>
        <v>34.03.12</v>
      </c>
      <c r="B1001" s="20" t="str">
        <f>+'[1]Plan1'!B1006</f>
        <v>VIDROS EXTERNOS C/EXP.RISCO - SEMESTRAL                                        </v>
      </c>
      <c r="C1001" s="21" t="str">
        <f>+'[1]Plan1'!C1006</f>
        <v>m2 x mes</v>
      </c>
      <c r="D1001" s="22">
        <f>+'[1]Plan1'!D1006</f>
        <v>1.32</v>
      </c>
    </row>
    <row r="1002" spans="1:4" ht="15" customHeight="1">
      <c r="A1002" s="15" t="str">
        <f>+'[1]Plan1'!A1007</f>
        <v>34.03.13</v>
      </c>
      <c r="B1002" s="16" t="str">
        <f>+'[1]Plan1'!B1007</f>
        <v>VIDROS EXTERNOS S/EXP.RISCO - SEMESTRAL                                        </v>
      </c>
      <c r="C1002" s="17" t="str">
        <f>+'[1]Plan1'!C1007</f>
        <v>m2 x mes</v>
      </c>
      <c r="D1002" s="18">
        <f>+'[1]Plan1'!D1007</f>
        <v>1.13</v>
      </c>
    </row>
    <row r="1003" spans="1:4" ht="15" customHeight="1">
      <c r="A1003" s="19" t="str">
        <f>+'[1]Plan1'!A1008</f>
        <v>34.04.02</v>
      </c>
      <c r="B1003" s="20" t="str">
        <f>+'[1]Plan1'!B1008</f>
        <v>VIG.44H SEM. DIURNO                                                            </v>
      </c>
      <c r="C1003" s="21" t="str">
        <f>+'[1]Plan1'!C1008</f>
        <v>postoxdia</v>
      </c>
      <c r="D1003" s="22">
        <f>+'[1]Plan1'!D1008</f>
        <v>188.41</v>
      </c>
    </row>
    <row r="1004" spans="1:4" ht="15" customHeight="1">
      <c r="A1004" s="15" t="str">
        <f>+'[1]Plan1'!A1009</f>
        <v>34.04.04</v>
      </c>
      <c r="B1004" s="16" t="str">
        <f>+'[1]Plan1'!B1009</f>
        <v>VIG.12H DIURNO DE SEGUNDA A DOMINGO                                            </v>
      </c>
      <c r="C1004" s="17" t="str">
        <f>+'[1]Plan1'!C1009</f>
        <v>postoxdia</v>
      </c>
      <c r="D1004" s="18">
        <f>+'[1]Plan1'!D1009</f>
        <v>248.93</v>
      </c>
    </row>
    <row r="1005" spans="1:4" ht="15" customHeight="1">
      <c r="A1005" s="19" t="str">
        <f>+'[1]Plan1'!A1010</f>
        <v>34.04.06</v>
      </c>
      <c r="B1005" s="20" t="str">
        <f>+'[1]Plan1'!B1010</f>
        <v>VIG.12H NOTURNO DE SEGUNDA A DOMINGO                                           </v>
      </c>
      <c r="C1005" s="21" t="str">
        <f>+'[1]Plan1'!C1010</f>
        <v>postoxdia</v>
      </c>
      <c r="D1005" s="22">
        <f>+'[1]Plan1'!D1010</f>
        <v>283.72</v>
      </c>
    </row>
    <row r="1006" spans="1:4" ht="15" customHeight="1">
      <c r="A1006" s="15" t="str">
        <f>+'[1]Plan1'!A1011</f>
        <v>34.05.02</v>
      </c>
      <c r="B1006" s="16" t="str">
        <f>+'[1]Plan1'!B1011</f>
        <v>PORT.44H SEM.DIURNO DE SEG./SEXTA-FEIRA                                        </v>
      </c>
      <c r="C1006" s="17" t="str">
        <f>+'[1]Plan1'!C1011</f>
        <v>postoxdia</v>
      </c>
      <c r="D1006" s="18">
        <f>+'[1]Plan1'!D1011</f>
        <v>127.32</v>
      </c>
    </row>
    <row r="1007" spans="1:4" ht="15" customHeight="1">
      <c r="A1007" s="19" t="str">
        <f>+'[1]Plan1'!A1012</f>
        <v>34.05.04</v>
      </c>
      <c r="B1007" s="20" t="str">
        <f>+'[1]Plan1'!B1012</f>
        <v>PORT.12H DIARIAS DIURNO DE SEG./SEXTA-FEIRA                                    </v>
      </c>
      <c r="C1007" s="21" t="str">
        <f>+'[1]Plan1'!C1012</f>
        <v>postoxdia</v>
      </c>
      <c r="D1007" s="22">
        <f>+'[1]Plan1'!D1012</f>
        <v>163.02</v>
      </c>
    </row>
    <row r="1008" spans="1:4" ht="15" customHeight="1">
      <c r="A1008" s="15" t="str">
        <f>+'[1]Plan1'!A1013</f>
        <v>34.05.06</v>
      </c>
      <c r="B1008" s="16" t="str">
        <f>+'[1]Plan1'!B1013</f>
        <v>PORT.8H DIURNO DE SEGUNDA A DOMINGO                                            </v>
      </c>
      <c r="C1008" s="17" t="str">
        <f>+'[1]Plan1'!C1013</f>
        <v>postoxdia</v>
      </c>
      <c r="D1008" s="18">
        <f>+'[1]Plan1'!D1013</f>
        <v>121.36</v>
      </c>
    </row>
    <row r="1009" spans="1:4" ht="15" customHeight="1">
      <c r="A1009" s="19" t="str">
        <f>+'[1]Plan1'!A1014</f>
        <v>34.05.08</v>
      </c>
      <c r="B1009" s="20" t="str">
        <f>+'[1]Plan1'!B1014</f>
        <v>PORT.24 DIUTURNO DE SEGUNDA A DOMINGO                                          </v>
      </c>
      <c r="C1009" s="21" t="str">
        <f>+'[1]Plan1'!C1014</f>
        <v>postoxdia</v>
      </c>
      <c r="D1009" s="22">
        <f>+'[1]Plan1'!D1014</f>
        <v>359.59</v>
      </c>
    </row>
    <row r="1010" spans="1:4" ht="15" customHeight="1">
      <c r="A1010" s="15" t="str">
        <f>+'[1]Plan1'!A1015</f>
        <v>34.07.01.01</v>
      </c>
      <c r="B1010" s="16" t="str">
        <f>+'[1]Plan1'!B1015</f>
        <v>MEDICO SUPERVISOR                                                              </v>
      </c>
      <c r="C1010" s="17" t="str">
        <f>+'[1]Plan1'!C1015</f>
        <v>hora</v>
      </c>
      <c r="D1010" s="18">
        <f>+'[1]Plan1'!D1015</f>
        <v>170.13</v>
      </c>
    </row>
    <row r="1011" spans="1:4" ht="15" customHeight="1">
      <c r="A1011" s="19" t="str">
        <f>+'[1]Plan1'!A1016</f>
        <v>34.07.01.02</v>
      </c>
      <c r="B1011" s="20" t="str">
        <f>+'[1]Plan1'!B1016</f>
        <v>PARAMEDICO                                                                     </v>
      </c>
      <c r="C1011" s="21" t="str">
        <f>+'[1]Plan1'!C1016</f>
        <v>hora</v>
      </c>
      <c r="D1011" s="22">
        <f>+'[1]Plan1'!D1016</f>
        <v>32.93</v>
      </c>
    </row>
    <row r="1012" spans="1:4" ht="15" customHeight="1">
      <c r="A1012" s="15" t="str">
        <f>+'[1]Plan1'!A1017</f>
        <v>34.07.01.03</v>
      </c>
      <c r="B1012" s="16" t="str">
        <f>+'[1]Plan1'!B1017</f>
        <v>ATENDENTE DE PRIMEIROS SOCORROS                                                </v>
      </c>
      <c r="C1012" s="17" t="str">
        <f>+'[1]Plan1'!C1017</f>
        <v>hora</v>
      </c>
      <c r="D1012" s="18">
        <f>+'[1]Plan1'!D1017</f>
        <v>18.38</v>
      </c>
    </row>
    <row r="1013" spans="1:4" ht="15" customHeight="1">
      <c r="A1013" s="19" t="str">
        <f>+'[1]Plan1'!A1018</f>
        <v>34.07.01.04</v>
      </c>
      <c r="B1013" s="20" t="str">
        <f>+'[1]Plan1'!B1018</f>
        <v>AUX.ATENDENTE DE PRIMEIROS SOCORROS                                            </v>
      </c>
      <c r="C1013" s="21" t="str">
        <f>+'[1]Plan1'!C1018</f>
        <v>hora</v>
      </c>
      <c r="D1013" s="22">
        <f>+'[1]Plan1'!D1018</f>
        <v>21.81</v>
      </c>
    </row>
    <row r="1014" spans="1:4" ht="15" customHeight="1">
      <c r="A1014" s="15" t="str">
        <f>+'[1]Plan1'!A1019</f>
        <v>34.07.01.05</v>
      </c>
      <c r="B1014" s="16" t="str">
        <f>+'[1]Plan1'!B1019</f>
        <v>MOTORISTA AMBULANCIA                                                           </v>
      </c>
      <c r="C1014" s="17" t="str">
        <f>+'[1]Plan1'!C1019</f>
        <v>hora</v>
      </c>
      <c r="D1014" s="18">
        <f>+'[1]Plan1'!D1019</f>
        <v>19.63</v>
      </c>
    </row>
    <row r="1015" spans="1:4" ht="15" customHeight="1">
      <c r="A1015" s="19" t="str">
        <f>+'[1]Plan1'!A1020</f>
        <v>34.07.01.06</v>
      </c>
      <c r="B1015" s="20" t="str">
        <f>+'[1]Plan1'!B1020</f>
        <v>OPERADOR DE GUINCHO                                                            </v>
      </c>
      <c r="C1015" s="21" t="str">
        <f>+'[1]Plan1'!C1020</f>
        <v>hora</v>
      </c>
      <c r="D1015" s="22">
        <f>+'[1]Plan1'!D1020</f>
        <v>20</v>
      </c>
    </row>
    <row r="1016" spans="1:4" ht="15" customHeight="1">
      <c r="A1016" s="15" t="str">
        <f>+'[1]Plan1'!A1021</f>
        <v>34.08.27.01</v>
      </c>
      <c r="B1016" s="16" t="str">
        <f>+'[1]Plan1'!B1021</f>
        <v>ESTUDO HIDROLOGICO E APROV. DO DAEE                                            </v>
      </c>
      <c r="C1016" s="17" t="str">
        <f>+'[1]Plan1'!C1021</f>
        <v>un</v>
      </c>
      <c r="D1016" s="18">
        <f>+'[1]Plan1'!D1021</f>
        <v>13196.75</v>
      </c>
    </row>
    <row r="1017" spans="1:4" ht="15" customHeight="1">
      <c r="A1017" s="19" t="str">
        <f>+'[1]Plan1'!A1022</f>
        <v>34.08.27.02</v>
      </c>
      <c r="B1017" s="20" t="str">
        <f>+'[1]Plan1'!B1022</f>
        <v>ESTUDO, REG. AMBIENTAL E APROV. DEPRN                                          </v>
      </c>
      <c r="C1017" s="21" t="str">
        <f>+'[1]Plan1'!C1022</f>
        <v>un</v>
      </c>
      <c r="D1017" s="22">
        <f>+'[1]Plan1'!D1022</f>
        <v>8322.4</v>
      </c>
    </row>
    <row r="1018" spans="1:4" ht="15" customHeight="1">
      <c r="A1018" s="15" t="str">
        <f>+'[1]Plan1'!A1023</f>
        <v>34.08.27.03</v>
      </c>
      <c r="B1018" s="16" t="str">
        <f>+'[1]Plan1'!B1023</f>
        <v>ELABORACAO DE EVI E APROVACAO DE IMPLANTACAO DO EMPREENDIMENTO NO DAEE.        </v>
      </c>
      <c r="C1018" s="17" t="str">
        <f>+'[1]Plan1'!C1023</f>
        <v>un</v>
      </c>
      <c r="D1018" s="18">
        <f>+'[1]Plan1'!D1023</f>
        <v>7018.07</v>
      </c>
    </row>
    <row r="1019" spans="1:4" ht="15" customHeight="1">
      <c r="A1019" s="19" t="str">
        <f>+'[1]Plan1'!A1024</f>
        <v>34.08.27.04</v>
      </c>
      <c r="B1019" s="20" t="str">
        <f>+'[1]Plan1'!B1024</f>
        <v>DIREITO DE USO DO RECURSO HIDRICO EM TRAVESSIAS / DAEE                         </v>
      </c>
      <c r="C1019" s="21" t="str">
        <f>+'[1]Plan1'!C1024</f>
        <v>un</v>
      </c>
      <c r="D1019" s="22">
        <f>+'[1]Plan1'!D1024</f>
        <v>288.98</v>
      </c>
    </row>
    <row r="1020" spans="1:4" ht="15" customHeight="1">
      <c r="A1020" s="15" t="str">
        <f>+'[1]Plan1'!A1025</f>
        <v>34.09.01</v>
      </c>
      <c r="B1020" s="16" t="str">
        <f>+'[1]Plan1'!B1025</f>
        <v>EQUIPE DE MERGULHO COM FILMAGEM                                                </v>
      </c>
      <c r="C1020" s="17" t="str">
        <f>+'[1]Plan1'!C1025</f>
        <v>equipe.dia</v>
      </c>
      <c r="D1020" s="18">
        <f>+'[1]Plan1'!D1025</f>
        <v>2536.94</v>
      </c>
    </row>
    <row r="1021" spans="1:4" ht="15" customHeight="1">
      <c r="A1021" s="19" t="str">
        <f>+'[1]Plan1'!A1026</f>
        <v>34.09.02</v>
      </c>
      <c r="B1021" s="20" t="str">
        <f>+'[1]Plan1'!B1026</f>
        <v>EQUIPE DE MERGULHO SEM FILMAGEM                                                </v>
      </c>
      <c r="C1021" s="21" t="str">
        <f>+'[1]Plan1'!C1026</f>
        <v>equipe.dia</v>
      </c>
      <c r="D1021" s="22">
        <f>+'[1]Plan1'!D1026</f>
        <v>1353.04</v>
      </c>
    </row>
    <row r="1022" spans="1:4" ht="15" customHeight="1">
      <c r="A1022" s="15" t="str">
        <f>+'[1]Plan1'!A1027</f>
        <v>35.03.01</v>
      </c>
      <c r="B1022" s="16" t="str">
        <f>+'[1]Plan1'!B1027</f>
        <v>ADVOGADO JUNIOR                                                                </v>
      </c>
      <c r="C1022" s="17" t="str">
        <f>+'[1]Plan1'!C1027</f>
        <v>hora</v>
      </c>
      <c r="D1022" s="18">
        <f>+'[1]Plan1'!D1027</f>
        <v>65.17</v>
      </c>
    </row>
    <row r="1023" spans="1:4" ht="15" customHeight="1">
      <c r="A1023" s="19" t="str">
        <f>+'[1]Plan1'!A1028</f>
        <v>35.03.02</v>
      </c>
      <c r="B1023" s="20" t="str">
        <f>+'[1]Plan1'!B1028</f>
        <v>ADVOGADO PLENO                                                                 </v>
      </c>
      <c r="C1023" s="21" t="str">
        <f>+'[1]Plan1'!C1028</f>
        <v>hora</v>
      </c>
      <c r="D1023" s="22">
        <f>+'[1]Plan1'!D1028</f>
        <v>100.71</v>
      </c>
    </row>
    <row r="1024" spans="1:4" ht="15" customHeight="1">
      <c r="A1024" s="15" t="str">
        <f>+'[1]Plan1'!A1029</f>
        <v>35.03.03</v>
      </c>
      <c r="B1024" s="16" t="str">
        <f>+'[1]Plan1'!B1029</f>
        <v>ADVOGADO SENIOR                                                                </v>
      </c>
      <c r="C1024" s="17" t="str">
        <f>+'[1]Plan1'!C1029</f>
        <v>hora</v>
      </c>
      <c r="D1024" s="18">
        <f>+'[1]Plan1'!D1029</f>
        <v>178.07</v>
      </c>
    </row>
    <row r="1025" spans="1:4" ht="15" customHeight="1">
      <c r="A1025" s="19" t="str">
        <f>+'[1]Plan1'!A1030</f>
        <v>35.03.04</v>
      </c>
      <c r="B1025" s="20" t="str">
        <f>+'[1]Plan1'!B1030</f>
        <v>ANALISTA DE SISTEMA JUNIOR                                                     </v>
      </c>
      <c r="C1025" s="21" t="str">
        <f>+'[1]Plan1'!C1030</f>
        <v>hora</v>
      </c>
      <c r="D1025" s="22">
        <f>+'[1]Plan1'!D1030</f>
        <v>66.01</v>
      </c>
    </row>
    <row r="1026" spans="1:4" ht="15" customHeight="1">
      <c r="A1026" s="15" t="str">
        <f>+'[1]Plan1'!A1031</f>
        <v>35.03.05</v>
      </c>
      <c r="B1026" s="16" t="str">
        <f>+'[1]Plan1'!B1031</f>
        <v>ANALISTA DE SISTEMA PLENO                                                      </v>
      </c>
      <c r="C1026" s="17" t="str">
        <f>+'[1]Plan1'!C1031</f>
        <v>hora</v>
      </c>
      <c r="D1026" s="18">
        <f>+'[1]Plan1'!D1031</f>
        <v>97.24</v>
      </c>
    </row>
    <row r="1027" spans="1:4" ht="15" customHeight="1">
      <c r="A1027" s="19" t="str">
        <f>+'[1]Plan1'!A1032</f>
        <v>35.03.06</v>
      </c>
      <c r="B1027" s="20" t="str">
        <f>+'[1]Plan1'!B1032</f>
        <v>ANALISTA DE SISTEMA SENIOR                                                     </v>
      </c>
      <c r="C1027" s="21" t="str">
        <f>+'[1]Plan1'!C1032</f>
        <v>hora</v>
      </c>
      <c r="D1027" s="22">
        <f>+'[1]Plan1'!D1032</f>
        <v>134.72</v>
      </c>
    </row>
    <row r="1028" spans="1:4" ht="15" customHeight="1">
      <c r="A1028" s="15" t="str">
        <f>+'[1]Plan1'!A1033</f>
        <v>35.03.07</v>
      </c>
      <c r="B1028" s="16" t="str">
        <f>+'[1]Plan1'!B1033</f>
        <v>ARQUITETO JUNIOR                                                               </v>
      </c>
      <c r="C1028" s="17" t="str">
        <f>+'[1]Plan1'!C1033</f>
        <v>hora</v>
      </c>
      <c r="D1028" s="18">
        <f>+'[1]Plan1'!D1033</f>
        <v>95.64</v>
      </c>
    </row>
    <row r="1029" spans="1:4" ht="15" customHeight="1">
      <c r="A1029" s="19" t="str">
        <f>+'[1]Plan1'!A1034</f>
        <v>35.03.08</v>
      </c>
      <c r="B1029" s="20" t="str">
        <f>+'[1]Plan1'!B1034</f>
        <v>ARQUITETO PLENO                                                                </v>
      </c>
      <c r="C1029" s="21" t="str">
        <f>+'[1]Plan1'!C1034</f>
        <v>hora</v>
      </c>
      <c r="D1029" s="22">
        <f>+'[1]Plan1'!D1034</f>
        <v>101.81</v>
      </c>
    </row>
    <row r="1030" spans="1:4" ht="15" customHeight="1">
      <c r="A1030" s="15" t="str">
        <f>+'[1]Plan1'!A1035</f>
        <v>35.03.09</v>
      </c>
      <c r="B1030" s="16" t="str">
        <f>+'[1]Plan1'!B1035</f>
        <v>ARQUITETO SENIOR                                                               </v>
      </c>
      <c r="C1030" s="17" t="str">
        <f>+'[1]Plan1'!C1035</f>
        <v>hora</v>
      </c>
      <c r="D1030" s="18">
        <f>+'[1]Plan1'!D1035</f>
        <v>182.53</v>
      </c>
    </row>
    <row r="1031" spans="1:4" ht="15" customHeight="1">
      <c r="A1031" s="19" t="str">
        <f>+'[1]Plan1'!A1036</f>
        <v>35.03.10</v>
      </c>
      <c r="B1031" s="20" t="str">
        <f>+'[1]Plan1'!B1036</f>
        <v>AUXILIAR DE ESCRITORIO                                                         </v>
      </c>
      <c r="C1031" s="21" t="str">
        <f>+'[1]Plan1'!C1036</f>
        <v>hora</v>
      </c>
      <c r="D1031" s="22">
        <f>+'[1]Plan1'!D1036</f>
        <v>20.62</v>
      </c>
    </row>
    <row r="1032" spans="1:4" ht="15" customHeight="1">
      <c r="A1032" s="15" t="str">
        <f>+'[1]Plan1'!A1037</f>
        <v>35.03.11</v>
      </c>
      <c r="B1032" s="16" t="str">
        <f>+'[1]Plan1'!B1037</f>
        <v>AUXILIAR DE LABORATORIO                                                        </v>
      </c>
      <c r="C1032" s="17" t="str">
        <f>+'[1]Plan1'!C1037</f>
        <v>hora</v>
      </c>
      <c r="D1032" s="18">
        <f>+'[1]Plan1'!D1037</f>
        <v>21.29</v>
      </c>
    </row>
    <row r="1033" spans="1:4" ht="15" customHeight="1">
      <c r="A1033" s="19" t="str">
        <f>+'[1]Plan1'!A1038</f>
        <v>35.03.12</v>
      </c>
      <c r="B1033" s="20" t="str">
        <f>+'[1]Plan1'!B1038</f>
        <v>AUXILIAR DE TOPOGRAFIA                                                         </v>
      </c>
      <c r="C1033" s="21" t="str">
        <f>+'[1]Plan1'!C1038</f>
        <v>hora</v>
      </c>
      <c r="D1033" s="22">
        <f>+'[1]Plan1'!D1038</f>
        <v>21.87</v>
      </c>
    </row>
    <row r="1034" spans="1:4" ht="15" customHeight="1">
      <c r="A1034" s="15" t="str">
        <f>+'[1]Plan1'!A1039</f>
        <v>35.03.13</v>
      </c>
      <c r="B1034" s="16" t="str">
        <f>+'[1]Plan1'!B1039</f>
        <v>AUXILIAR TECNICO                                                               </v>
      </c>
      <c r="C1034" s="17" t="str">
        <f>+'[1]Plan1'!C1039</f>
        <v>hora</v>
      </c>
      <c r="D1034" s="18">
        <f>+'[1]Plan1'!D1039</f>
        <v>33.57</v>
      </c>
    </row>
    <row r="1035" spans="1:4" ht="15" customHeight="1">
      <c r="A1035" s="19" t="str">
        <f>+'[1]Plan1'!A1040</f>
        <v>35.03.14</v>
      </c>
      <c r="B1035" s="20" t="str">
        <f>+'[1]Plan1'!B1040</f>
        <v>CHEFE DE ESCRITORIO                                                            </v>
      </c>
      <c r="C1035" s="21" t="str">
        <f>+'[1]Plan1'!C1040</f>
        <v>hora</v>
      </c>
      <c r="D1035" s="22">
        <f>+'[1]Plan1'!D1040</f>
        <v>77.1</v>
      </c>
    </row>
    <row r="1036" spans="1:4" ht="15" customHeight="1">
      <c r="A1036" s="15" t="str">
        <f>+'[1]Plan1'!A1041</f>
        <v>35.03.15</v>
      </c>
      <c r="B1036" s="16" t="str">
        <f>+'[1]Plan1'!B1041</f>
        <v>CONSULTOR                                                                      </v>
      </c>
      <c r="C1036" s="17" t="str">
        <f>+'[1]Plan1'!C1041</f>
        <v>hora</v>
      </c>
      <c r="D1036" s="18">
        <f>+'[1]Plan1'!D1041</f>
        <v>463.26</v>
      </c>
    </row>
    <row r="1037" spans="1:4" ht="15" customHeight="1">
      <c r="A1037" s="19" t="str">
        <f>+'[1]Plan1'!A1042</f>
        <v>35.03.16</v>
      </c>
      <c r="B1037" s="20" t="str">
        <f>+'[1]Plan1'!B1042</f>
        <v>CONSULTOR B                                                                    </v>
      </c>
      <c r="C1037" s="21" t="str">
        <f>+'[1]Plan1'!C1042</f>
        <v>hora</v>
      </c>
      <c r="D1037" s="22">
        <f>+'[1]Plan1'!D1042</f>
        <v>273.97</v>
      </c>
    </row>
    <row r="1038" spans="1:4" ht="15" customHeight="1">
      <c r="A1038" s="15" t="str">
        <f>+'[1]Plan1'!A1043</f>
        <v>35.03.17</v>
      </c>
      <c r="B1038" s="16" t="str">
        <f>+'[1]Plan1'!B1043</f>
        <v>CONSULTOR C                                                                    </v>
      </c>
      <c r="C1038" s="17" t="str">
        <f>+'[1]Plan1'!C1043</f>
        <v>hora</v>
      </c>
      <c r="D1038" s="18">
        <f>+'[1]Plan1'!D1043</f>
        <v>230.35</v>
      </c>
    </row>
    <row r="1039" spans="1:4" ht="15" customHeight="1">
      <c r="A1039" s="19" t="str">
        <f>+'[1]Plan1'!A1044</f>
        <v>35.03.18</v>
      </c>
      <c r="B1039" s="20" t="str">
        <f>+'[1]Plan1'!B1044</f>
        <v>CONSULTOR INTERNACIONAL                                                        </v>
      </c>
      <c r="C1039" s="21" t="str">
        <f>+'[1]Plan1'!C1044</f>
        <v>hora</v>
      </c>
      <c r="D1039" s="22">
        <f>+'[1]Plan1'!D1044</f>
        <v>463.26</v>
      </c>
    </row>
    <row r="1040" spans="1:4" ht="15" customHeight="1">
      <c r="A1040" s="15" t="str">
        <f>+'[1]Plan1'!A1045</f>
        <v>35.03.19</v>
      </c>
      <c r="B1040" s="16" t="str">
        <f>+'[1]Plan1'!B1045</f>
        <v>CONSULTOR JURIDICO                                                             </v>
      </c>
      <c r="C1040" s="17" t="str">
        <f>+'[1]Plan1'!C1045</f>
        <v>hora</v>
      </c>
      <c r="D1040" s="18">
        <f>+'[1]Plan1'!D1045</f>
        <v>463.26</v>
      </c>
    </row>
    <row r="1041" spans="1:4" ht="15" customHeight="1">
      <c r="A1041" s="19" t="str">
        <f>+'[1]Plan1'!A1046</f>
        <v>35.03.20</v>
      </c>
      <c r="B1041" s="20" t="str">
        <f>+'[1]Plan1'!B1046</f>
        <v>COORDENADOR                                                                    </v>
      </c>
      <c r="C1041" s="21" t="str">
        <f>+'[1]Plan1'!C1046</f>
        <v>hora</v>
      </c>
      <c r="D1041" s="22">
        <f>+'[1]Plan1'!D1046</f>
        <v>347.06</v>
      </c>
    </row>
    <row r="1042" spans="1:4" ht="15" customHeight="1">
      <c r="A1042" s="15" t="str">
        <f>+'[1]Plan1'!A1047</f>
        <v>35.03.21</v>
      </c>
      <c r="B1042" s="16" t="str">
        <f>+'[1]Plan1'!B1047</f>
        <v>CADISTA                                                                        </v>
      </c>
      <c r="C1042" s="17" t="str">
        <f>+'[1]Plan1'!C1047</f>
        <v>hora</v>
      </c>
      <c r="D1042" s="18">
        <f>+'[1]Plan1'!D1047</f>
        <v>42.51</v>
      </c>
    </row>
    <row r="1043" spans="1:4" ht="15" customHeight="1">
      <c r="A1043" s="19" t="str">
        <f>+'[1]Plan1'!A1048</f>
        <v>35.03.23</v>
      </c>
      <c r="B1043" s="20" t="str">
        <f>+'[1]Plan1'!B1048</f>
        <v>CADISTA / CALCULISTA I                                                         </v>
      </c>
      <c r="C1043" s="21" t="str">
        <f>+'[1]Plan1'!C1048</f>
        <v>hora</v>
      </c>
      <c r="D1043" s="22">
        <f>+'[1]Plan1'!D1048</f>
        <v>39.48</v>
      </c>
    </row>
    <row r="1044" spans="1:4" ht="15" customHeight="1">
      <c r="A1044" s="15" t="str">
        <f>+'[1]Plan1'!A1049</f>
        <v>35.03.24</v>
      </c>
      <c r="B1044" s="16" t="str">
        <f>+'[1]Plan1'!B1049</f>
        <v>CADISTA / CALCULISTA II                                                        </v>
      </c>
      <c r="C1044" s="17" t="str">
        <f>+'[1]Plan1'!C1049</f>
        <v>hora</v>
      </c>
      <c r="D1044" s="18">
        <f>+'[1]Plan1'!D1049</f>
        <v>45.12</v>
      </c>
    </row>
    <row r="1045" spans="1:4" ht="15" customHeight="1">
      <c r="A1045" s="19" t="str">
        <f>+'[1]Plan1'!A1050</f>
        <v>35.03.25</v>
      </c>
      <c r="B1045" s="20" t="str">
        <f>+'[1]Plan1'!B1050</f>
        <v>CADISTA / CALCULISTA III                                                       </v>
      </c>
      <c r="C1045" s="21" t="str">
        <f>+'[1]Plan1'!C1050</f>
        <v>hora</v>
      </c>
      <c r="D1045" s="22">
        <f>+'[1]Plan1'!D1050</f>
        <v>58.13</v>
      </c>
    </row>
    <row r="1046" spans="1:4" ht="15" customHeight="1">
      <c r="A1046" s="15" t="str">
        <f>+'[1]Plan1'!A1051</f>
        <v>35.03.26</v>
      </c>
      <c r="B1046" s="16" t="str">
        <f>+'[1]Plan1'!B1051</f>
        <v>DIGITADOR                                                                      </v>
      </c>
      <c r="C1046" s="17" t="str">
        <f>+'[1]Plan1'!C1051</f>
        <v>hora</v>
      </c>
      <c r="D1046" s="18">
        <f>+'[1]Plan1'!D1051</f>
        <v>18.1</v>
      </c>
    </row>
    <row r="1047" spans="1:4" ht="15" customHeight="1">
      <c r="A1047" s="19" t="str">
        <f>+'[1]Plan1'!A1052</f>
        <v>35.03.27</v>
      </c>
      <c r="B1047" s="20" t="str">
        <f>+'[1]Plan1'!B1052</f>
        <v>ECONOMISTA JUNIOR                                                              </v>
      </c>
      <c r="C1047" s="21" t="str">
        <f>+'[1]Plan1'!C1052</f>
        <v>hora</v>
      </c>
      <c r="D1047" s="22">
        <f>+'[1]Plan1'!D1052</f>
        <v>65.32</v>
      </c>
    </row>
    <row r="1048" spans="1:4" ht="15" customHeight="1">
      <c r="A1048" s="15" t="str">
        <f>+'[1]Plan1'!A1053</f>
        <v>35.03.28</v>
      </c>
      <c r="B1048" s="16" t="str">
        <f>+'[1]Plan1'!B1053</f>
        <v>ECONOMISTA PLENO                                                               </v>
      </c>
      <c r="C1048" s="17" t="str">
        <f>+'[1]Plan1'!C1053</f>
        <v>hora</v>
      </c>
      <c r="D1048" s="18">
        <f>+'[1]Plan1'!D1053</f>
        <v>112.88</v>
      </c>
    </row>
    <row r="1049" spans="1:4" ht="15" customHeight="1">
      <c r="A1049" s="19" t="str">
        <f>+'[1]Plan1'!A1054</f>
        <v>35.03.29</v>
      </c>
      <c r="B1049" s="20" t="str">
        <f>+'[1]Plan1'!B1054</f>
        <v>ECONOMISTA SENIOR                                                              </v>
      </c>
      <c r="C1049" s="21" t="str">
        <f>+'[1]Plan1'!C1054</f>
        <v>hora</v>
      </c>
      <c r="D1049" s="22">
        <f>+'[1]Plan1'!D1054</f>
        <v>137.51</v>
      </c>
    </row>
    <row r="1050" spans="1:4" ht="15" customHeight="1">
      <c r="A1050" s="15" t="str">
        <f>+'[1]Plan1'!A1055</f>
        <v>35.03.30</v>
      </c>
      <c r="B1050" s="16" t="str">
        <f>+'[1]Plan1'!B1055</f>
        <v>ENGENHEIRO JUNIOR                                                              </v>
      </c>
      <c r="C1050" s="17" t="str">
        <f>+'[1]Plan1'!C1055</f>
        <v>hora</v>
      </c>
      <c r="D1050" s="18">
        <f>+'[1]Plan1'!D1055</f>
        <v>115.05</v>
      </c>
    </row>
    <row r="1051" spans="1:4" ht="15" customHeight="1">
      <c r="A1051" s="19" t="str">
        <f>+'[1]Plan1'!A1056</f>
        <v>35.03.31</v>
      </c>
      <c r="B1051" s="20" t="str">
        <f>+'[1]Plan1'!B1056</f>
        <v>ENGENHEIRO PLENO                                                               </v>
      </c>
      <c r="C1051" s="21" t="str">
        <f>+'[1]Plan1'!C1056</f>
        <v>hora</v>
      </c>
      <c r="D1051" s="22">
        <f>+'[1]Plan1'!D1056</f>
        <v>143.42</v>
      </c>
    </row>
    <row r="1052" spans="1:4" ht="15" customHeight="1">
      <c r="A1052" s="15" t="str">
        <f>+'[1]Plan1'!A1057</f>
        <v>35.03.32</v>
      </c>
      <c r="B1052" s="16" t="str">
        <f>+'[1]Plan1'!B1057</f>
        <v>ENGENHEIRO SENIOR                                                              </v>
      </c>
      <c r="C1052" s="17" t="str">
        <f>+'[1]Plan1'!C1057</f>
        <v>hora</v>
      </c>
      <c r="D1052" s="18">
        <f>+'[1]Plan1'!D1057</f>
        <v>198.21</v>
      </c>
    </row>
    <row r="1053" spans="1:4" ht="15" customHeight="1">
      <c r="A1053" s="19" t="str">
        <f>+'[1]Plan1'!A1058</f>
        <v>35.03.33</v>
      </c>
      <c r="B1053" s="20" t="str">
        <f>+'[1]Plan1'!B1058</f>
        <v>ESPECIALISTA EM TREINAMENTO PLENO                                              </v>
      </c>
      <c r="C1053" s="21" t="str">
        <f>+'[1]Plan1'!C1058</f>
        <v>hora</v>
      </c>
      <c r="D1053" s="22">
        <f>+'[1]Plan1'!D1058</f>
        <v>94.37</v>
      </c>
    </row>
    <row r="1054" spans="1:4" ht="15" customHeight="1">
      <c r="A1054" s="15" t="str">
        <f>+'[1]Plan1'!A1059</f>
        <v>35.03.34</v>
      </c>
      <c r="B1054" s="16" t="str">
        <f>+'[1]Plan1'!B1059</f>
        <v>ESPECIALISTA EM TREINAMENTO SENIOR                                             </v>
      </c>
      <c r="C1054" s="17" t="str">
        <f>+'[1]Plan1'!C1059</f>
        <v>hora</v>
      </c>
      <c r="D1054" s="18">
        <f>+'[1]Plan1'!D1059</f>
        <v>139.55</v>
      </c>
    </row>
    <row r="1055" spans="1:4" ht="15" customHeight="1">
      <c r="A1055" s="19" t="str">
        <f>+'[1]Plan1'!A1060</f>
        <v>35.03.35</v>
      </c>
      <c r="B1055" s="20" t="str">
        <f>+'[1]Plan1'!B1060</f>
        <v>FISCAL DE OBRAS                                                                </v>
      </c>
      <c r="C1055" s="21" t="str">
        <f>+'[1]Plan1'!C1060</f>
        <v>hora</v>
      </c>
      <c r="D1055" s="22">
        <f>+'[1]Plan1'!D1060</f>
        <v>45.97</v>
      </c>
    </row>
    <row r="1056" spans="1:4" ht="15" customHeight="1">
      <c r="A1056" s="15" t="str">
        <f>+'[1]Plan1'!A1061</f>
        <v>35.03.36</v>
      </c>
      <c r="B1056" s="16" t="str">
        <f>+'[1]Plan1'!B1061</f>
        <v>GEOLOGO JUNIOR                                                                 </v>
      </c>
      <c r="C1056" s="17" t="str">
        <f>+'[1]Plan1'!C1061</f>
        <v>hora</v>
      </c>
      <c r="D1056" s="18">
        <f>+'[1]Plan1'!D1061</f>
        <v>99.75</v>
      </c>
    </row>
    <row r="1057" spans="1:4" ht="15" customHeight="1">
      <c r="A1057" s="19" t="str">
        <f>+'[1]Plan1'!A1062</f>
        <v>35.03.37</v>
      </c>
      <c r="B1057" s="20" t="str">
        <f>+'[1]Plan1'!B1062</f>
        <v>GEOLOGO PLENO                                                                  </v>
      </c>
      <c r="C1057" s="21" t="str">
        <f>+'[1]Plan1'!C1062</f>
        <v>hora</v>
      </c>
      <c r="D1057" s="22">
        <f>+'[1]Plan1'!D1062</f>
        <v>143.96</v>
      </c>
    </row>
    <row r="1058" spans="1:4" ht="15" customHeight="1">
      <c r="A1058" s="15" t="str">
        <f>+'[1]Plan1'!A1063</f>
        <v>35.03.38</v>
      </c>
      <c r="B1058" s="16" t="str">
        <f>+'[1]Plan1'!B1063</f>
        <v>GEOLOGO SENIOR                                                                 </v>
      </c>
      <c r="C1058" s="17" t="str">
        <f>+'[1]Plan1'!C1063</f>
        <v>hora</v>
      </c>
      <c r="D1058" s="18">
        <f>+'[1]Plan1'!D1063</f>
        <v>179.76</v>
      </c>
    </row>
    <row r="1059" spans="1:4" ht="15" customHeight="1">
      <c r="A1059" s="19" t="str">
        <f>+'[1]Plan1'!A1064</f>
        <v>35.03.39</v>
      </c>
      <c r="B1059" s="20" t="str">
        <f>+'[1]Plan1'!B1064</f>
        <v>LABORATORISTA                                                                  </v>
      </c>
      <c r="C1059" s="21" t="str">
        <f>+'[1]Plan1'!C1064</f>
        <v>hora</v>
      </c>
      <c r="D1059" s="22">
        <f>+'[1]Plan1'!D1064</f>
        <v>51.18</v>
      </c>
    </row>
    <row r="1060" spans="1:4" ht="15" customHeight="1">
      <c r="A1060" s="15" t="str">
        <f>+'[1]Plan1'!A1065</f>
        <v>35.03.40</v>
      </c>
      <c r="B1060" s="16" t="str">
        <f>+'[1]Plan1'!B1065</f>
        <v>MENSAGEIRO                                                                     </v>
      </c>
      <c r="C1060" s="17" t="str">
        <f>+'[1]Plan1'!C1065</f>
        <v>hora</v>
      </c>
      <c r="D1060" s="18">
        <f>+'[1]Plan1'!D1065</f>
        <v>17.65</v>
      </c>
    </row>
    <row r="1061" spans="1:4" ht="15" customHeight="1">
      <c r="A1061" s="19" t="str">
        <f>+'[1]Plan1'!A1066</f>
        <v>35.03.41</v>
      </c>
      <c r="B1061" s="20" t="str">
        <f>+'[1]Plan1'!B1066</f>
        <v>MOTORISTA                                                                      </v>
      </c>
      <c r="C1061" s="21" t="str">
        <f>+'[1]Plan1'!C1066</f>
        <v>hora</v>
      </c>
      <c r="D1061" s="22">
        <f>+'[1]Plan1'!D1066</f>
        <v>25.89</v>
      </c>
    </row>
    <row r="1062" spans="1:4" ht="15" customHeight="1">
      <c r="A1062" s="15" t="str">
        <f>+'[1]Plan1'!A1067</f>
        <v>35.03.42</v>
      </c>
      <c r="B1062" s="16" t="str">
        <f>+'[1]Plan1'!B1067</f>
        <v>NIVELADOR                                                                      </v>
      </c>
      <c r="C1062" s="17" t="str">
        <f>+'[1]Plan1'!C1067</f>
        <v>hora</v>
      </c>
      <c r="D1062" s="18">
        <f>+'[1]Plan1'!D1067</f>
        <v>31.01</v>
      </c>
    </row>
    <row r="1063" spans="1:4" ht="15" customHeight="1">
      <c r="A1063" s="19" t="str">
        <f>+'[1]Plan1'!A1068</f>
        <v>35.03.43</v>
      </c>
      <c r="B1063" s="20" t="str">
        <f>+'[1]Plan1'!B1068</f>
        <v>PROGRAMADOR DE COMPUTADOR JUNIOR                                               </v>
      </c>
      <c r="C1063" s="21" t="str">
        <f>+'[1]Plan1'!C1068</f>
        <v>hora</v>
      </c>
      <c r="D1063" s="22">
        <f>+'[1]Plan1'!D1068</f>
        <v>49.13</v>
      </c>
    </row>
    <row r="1064" spans="1:4" ht="15" customHeight="1">
      <c r="A1064" s="15" t="str">
        <f>+'[1]Plan1'!A1069</f>
        <v>35.03.44</v>
      </c>
      <c r="B1064" s="16" t="str">
        <f>+'[1]Plan1'!B1069</f>
        <v>PROGRAMADOR DE COMPUTADOR PLENO                                                </v>
      </c>
      <c r="C1064" s="17" t="str">
        <f>+'[1]Plan1'!C1069</f>
        <v>hora</v>
      </c>
      <c r="D1064" s="18">
        <f>+'[1]Plan1'!D1069</f>
        <v>59.08</v>
      </c>
    </row>
    <row r="1065" spans="1:4" ht="15" customHeight="1">
      <c r="A1065" s="19" t="str">
        <f>+'[1]Plan1'!A1070</f>
        <v>35.03.45</v>
      </c>
      <c r="B1065" s="20" t="str">
        <f>+'[1]Plan1'!B1070</f>
        <v>PROGRAMADOR DE COMPUTADOR SENIOR                                               </v>
      </c>
      <c r="C1065" s="21" t="str">
        <f>+'[1]Plan1'!C1070</f>
        <v>hora</v>
      </c>
      <c r="D1065" s="22">
        <f>+'[1]Plan1'!D1070</f>
        <v>98.19</v>
      </c>
    </row>
    <row r="1066" spans="1:4" ht="15" customHeight="1">
      <c r="A1066" s="15" t="str">
        <f>+'[1]Plan1'!A1071</f>
        <v>35.03.46</v>
      </c>
      <c r="B1066" s="16" t="str">
        <f>+'[1]Plan1'!B1071</f>
        <v>PROJETISTA A / ASSISTENTE TECNICO I                                            </v>
      </c>
      <c r="C1066" s="17" t="str">
        <f>+'[1]Plan1'!C1071</f>
        <v>hora</v>
      </c>
      <c r="D1066" s="18">
        <f>+'[1]Plan1'!D1071</f>
        <v>75.98</v>
      </c>
    </row>
    <row r="1067" spans="1:4" ht="15" customHeight="1">
      <c r="A1067" s="19" t="str">
        <f>+'[1]Plan1'!A1072</f>
        <v>35.03.47</v>
      </c>
      <c r="B1067" s="20" t="str">
        <f>+'[1]Plan1'!B1072</f>
        <v>PROJETISTA B / ASSISTENTE TECNICO II                                           </v>
      </c>
      <c r="C1067" s="21" t="str">
        <f>+'[1]Plan1'!C1072</f>
        <v>hora</v>
      </c>
      <c r="D1067" s="22">
        <f>+'[1]Plan1'!D1072</f>
        <v>107.04</v>
      </c>
    </row>
    <row r="1068" spans="1:4" ht="15" customHeight="1">
      <c r="A1068" s="15" t="str">
        <f>+'[1]Plan1'!A1073</f>
        <v>35.03.48</v>
      </c>
      <c r="B1068" s="16" t="str">
        <f>+'[1]Plan1'!B1073</f>
        <v>PROJETISTA C / ASSISTENTE TECNICO III                                          </v>
      </c>
      <c r="C1068" s="17" t="str">
        <f>+'[1]Plan1'!C1073</f>
        <v>hora</v>
      </c>
      <c r="D1068" s="18">
        <f>+'[1]Plan1'!D1073</f>
        <v>189.19</v>
      </c>
    </row>
    <row r="1069" spans="1:4" ht="15" customHeight="1">
      <c r="A1069" s="19" t="str">
        <f>+'[1]Plan1'!A1074</f>
        <v>35.03.50</v>
      </c>
      <c r="B1069" s="20" t="str">
        <f>+'[1]Plan1'!B1074</f>
        <v>SECRETARIA                                                                     </v>
      </c>
      <c r="C1069" s="21" t="str">
        <f>+'[1]Plan1'!C1074</f>
        <v>hora</v>
      </c>
      <c r="D1069" s="22">
        <f>+'[1]Plan1'!D1074</f>
        <v>48.92</v>
      </c>
    </row>
    <row r="1070" spans="1:4" ht="15" customHeight="1">
      <c r="A1070" s="15" t="str">
        <f>+'[1]Plan1'!A1075</f>
        <v>35.03.51</v>
      </c>
      <c r="B1070" s="16" t="str">
        <f>+'[1]Plan1'!B1075</f>
        <v>TOPOGRAFO                                                                      </v>
      </c>
      <c r="C1070" s="17" t="str">
        <f>+'[1]Plan1'!C1075</f>
        <v>hora</v>
      </c>
      <c r="D1070" s="18">
        <f>+'[1]Plan1'!D1075</f>
        <v>82.64</v>
      </c>
    </row>
    <row r="1071" spans="1:4" ht="15" customHeight="1">
      <c r="A1071" s="19" t="str">
        <f>+'[1]Plan1'!A1076</f>
        <v>35.04.01</v>
      </c>
      <c r="B1071" s="20" t="str">
        <f>+'[1]Plan1'!B1076</f>
        <v>ADVOGADO JUNIOR TEMPORARIO                                                     </v>
      </c>
      <c r="C1071" s="21" t="str">
        <f>+'[1]Plan1'!C1076</f>
        <v>hora</v>
      </c>
      <c r="D1071" s="22">
        <f>+'[1]Plan1'!D1076</f>
        <v>39.23</v>
      </c>
    </row>
    <row r="1072" spans="1:4" ht="15" customHeight="1">
      <c r="A1072" s="15" t="str">
        <f>+'[1]Plan1'!A1077</f>
        <v>35.04.02</v>
      </c>
      <c r="B1072" s="16" t="str">
        <f>+'[1]Plan1'!B1077</f>
        <v>ADVOGADO PLENO TEMPORARIO                                                      </v>
      </c>
      <c r="C1072" s="17" t="str">
        <f>+'[1]Plan1'!C1077</f>
        <v>hora</v>
      </c>
      <c r="D1072" s="18">
        <f>+'[1]Plan1'!D1077</f>
        <v>60.62</v>
      </c>
    </row>
    <row r="1073" spans="1:4" ht="15" customHeight="1">
      <c r="A1073" s="19" t="str">
        <f>+'[1]Plan1'!A1078</f>
        <v>35.04.03</v>
      </c>
      <c r="B1073" s="20" t="str">
        <f>+'[1]Plan1'!B1078</f>
        <v>ADVOGADO SENIOR TEMPORARIO                                                     </v>
      </c>
      <c r="C1073" s="21" t="str">
        <f>+'[1]Plan1'!C1078</f>
        <v>hora</v>
      </c>
      <c r="D1073" s="22">
        <f>+'[1]Plan1'!D1078</f>
        <v>107.18</v>
      </c>
    </row>
    <row r="1074" spans="1:4" ht="15" customHeight="1">
      <c r="A1074" s="15" t="str">
        <f>+'[1]Plan1'!A1079</f>
        <v>35.04.04</v>
      </c>
      <c r="B1074" s="16" t="str">
        <f>+'[1]Plan1'!B1079</f>
        <v>ANALISTA DE SISTEMA JUNIOR TEMPORARIO                                          </v>
      </c>
      <c r="C1074" s="17" t="str">
        <f>+'[1]Plan1'!C1079</f>
        <v>hora</v>
      </c>
      <c r="D1074" s="18">
        <f>+'[1]Plan1'!D1079</f>
        <v>39.73</v>
      </c>
    </row>
    <row r="1075" spans="1:4" ht="15" customHeight="1">
      <c r="A1075" s="19" t="str">
        <f>+'[1]Plan1'!A1080</f>
        <v>35.04.05</v>
      </c>
      <c r="B1075" s="20" t="str">
        <f>+'[1]Plan1'!B1080</f>
        <v>ANALISTA DE SISTEMA PLENO TEMPORARIO                                           </v>
      </c>
      <c r="C1075" s="21" t="str">
        <f>+'[1]Plan1'!C1080</f>
        <v>hora</v>
      </c>
      <c r="D1075" s="22">
        <f>+'[1]Plan1'!D1080</f>
        <v>58.53</v>
      </c>
    </row>
    <row r="1076" spans="1:4" ht="15" customHeight="1">
      <c r="A1076" s="15" t="str">
        <f>+'[1]Plan1'!A1081</f>
        <v>35.04.06</v>
      </c>
      <c r="B1076" s="16" t="str">
        <f>+'[1]Plan1'!B1081</f>
        <v>ANALISTA DE SISTEMA SENIOR TEMPORARIO                                          </v>
      </c>
      <c r="C1076" s="17" t="str">
        <f>+'[1]Plan1'!C1081</f>
        <v>hora</v>
      </c>
      <c r="D1076" s="18">
        <f>+'[1]Plan1'!D1081</f>
        <v>81.09</v>
      </c>
    </row>
    <row r="1077" spans="1:4" ht="15" customHeight="1">
      <c r="A1077" s="19" t="str">
        <f>+'[1]Plan1'!A1082</f>
        <v>35.04.07</v>
      </c>
      <c r="B1077" s="20" t="str">
        <f>+'[1]Plan1'!B1082</f>
        <v>ARQUITETO JUNIOR TEMPORARIO                                                    </v>
      </c>
      <c r="C1077" s="21" t="str">
        <f>+'[1]Plan1'!C1082</f>
        <v>hora</v>
      </c>
      <c r="D1077" s="22">
        <f>+'[1]Plan1'!D1082</f>
        <v>57.57</v>
      </c>
    </row>
    <row r="1078" spans="1:4" ht="15" customHeight="1">
      <c r="A1078" s="15" t="str">
        <f>+'[1]Plan1'!A1083</f>
        <v>35.04.08</v>
      </c>
      <c r="B1078" s="16" t="str">
        <f>+'[1]Plan1'!B1083</f>
        <v>ARQUITETO PLENO TEMPORARIO                                                     </v>
      </c>
      <c r="C1078" s="17" t="str">
        <f>+'[1]Plan1'!C1083</f>
        <v>hora</v>
      </c>
      <c r="D1078" s="18">
        <f>+'[1]Plan1'!D1083</f>
        <v>61.28</v>
      </c>
    </row>
    <row r="1079" spans="1:4" ht="15" customHeight="1">
      <c r="A1079" s="19" t="str">
        <f>+'[1]Plan1'!A1084</f>
        <v>35.04.09</v>
      </c>
      <c r="B1079" s="20" t="str">
        <f>+'[1]Plan1'!B1084</f>
        <v>ARQUITETO SENIOR TEMPORARIO                                                    </v>
      </c>
      <c r="C1079" s="21" t="str">
        <f>+'[1]Plan1'!C1084</f>
        <v>hora</v>
      </c>
      <c r="D1079" s="22">
        <f>+'[1]Plan1'!D1084</f>
        <v>109.86</v>
      </c>
    </row>
    <row r="1080" spans="1:4" ht="15" customHeight="1">
      <c r="A1080" s="15" t="str">
        <f>+'[1]Plan1'!A1085</f>
        <v>35.04.10</v>
      </c>
      <c r="B1080" s="16" t="str">
        <f>+'[1]Plan1'!B1085</f>
        <v>AUXILIAR DE ESCRITORIO TEMPORARIO                                              </v>
      </c>
      <c r="C1080" s="17" t="str">
        <f>+'[1]Plan1'!C1085</f>
        <v>hora</v>
      </c>
      <c r="D1080" s="18">
        <f>+'[1]Plan1'!D1085</f>
        <v>13.38</v>
      </c>
    </row>
    <row r="1081" spans="1:4" ht="15" customHeight="1">
      <c r="A1081" s="19" t="str">
        <f>+'[1]Plan1'!A1086</f>
        <v>35.04.11</v>
      </c>
      <c r="B1081" s="20" t="str">
        <f>+'[1]Plan1'!B1086</f>
        <v>AUXILIAR DE LABORATORIO TEMPORARIO                                             </v>
      </c>
      <c r="C1081" s="21" t="str">
        <f>+'[1]Plan1'!C1086</f>
        <v>hora</v>
      </c>
      <c r="D1081" s="22">
        <f>+'[1]Plan1'!D1086</f>
        <v>12.82</v>
      </c>
    </row>
    <row r="1082" spans="1:4" ht="15" customHeight="1">
      <c r="A1082" s="15" t="str">
        <f>+'[1]Plan1'!A1087</f>
        <v>35.04.12</v>
      </c>
      <c r="B1082" s="16" t="str">
        <f>+'[1]Plan1'!B1087</f>
        <v>AUXILIAR DE TOPOGRAFIA TEMPORARIO                                              </v>
      </c>
      <c r="C1082" s="17" t="str">
        <f>+'[1]Plan1'!C1087</f>
        <v>hora</v>
      </c>
      <c r="D1082" s="18">
        <f>+'[1]Plan1'!D1087</f>
        <v>13.16</v>
      </c>
    </row>
    <row r="1083" spans="1:4" ht="15" customHeight="1">
      <c r="A1083" s="19" t="str">
        <f>+'[1]Plan1'!A1088</f>
        <v>35.04.13</v>
      </c>
      <c r="B1083" s="20" t="str">
        <f>+'[1]Plan1'!B1088</f>
        <v>AUXILIAR TECNICO TEMPORARIO                                                    </v>
      </c>
      <c r="C1083" s="21" t="str">
        <f>+'[1]Plan1'!C1088</f>
        <v>hora</v>
      </c>
      <c r="D1083" s="22">
        <f>+'[1]Plan1'!D1088</f>
        <v>20.21</v>
      </c>
    </row>
    <row r="1084" spans="1:4" ht="15" customHeight="1">
      <c r="A1084" s="15" t="str">
        <f>+'[1]Plan1'!A1089</f>
        <v>35.04.14</v>
      </c>
      <c r="B1084" s="16" t="str">
        <f>+'[1]Plan1'!B1089</f>
        <v>CHEFE DE ESCRITORIO TEMPORARIO                                                 </v>
      </c>
      <c r="C1084" s="17" t="str">
        <f>+'[1]Plan1'!C1089</f>
        <v>hora</v>
      </c>
      <c r="D1084" s="18">
        <f>+'[1]Plan1'!D1089</f>
        <v>46.41</v>
      </c>
    </row>
    <row r="1085" spans="1:4" ht="15" customHeight="1">
      <c r="A1085" s="19" t="str">
        <f>+'[1]Plan1'!A1090</f>
        <v>35.04.15</v>
      </c>
      <c r="B1085" s="20" t="str">
        <f>+'[1]Plan1'!B1090</f>
        <v>CONSULTOR TEMPORARIO                                                           </v>
      </c>
      <c r="C1085" s="21" t="str">
        <f>+'[1]Plan1'!C1090</f>
        <v>hora</v>
      </c>
      <c r="D1085" s="22">
        <f>+'[1]Plan1'!D1090</f>
        <v>278.83</v>
      </c>
    </row>
    <row r="1086" spans="1:4" ht="15" customHeight="1">
      <c r="A1086" s="15" t="str">
        <f>+'[1]Plan1'!A1091</f>
        <v>35.04.16</v>
      </c>
      <c r="B1086" s="16" t="str">
        <f>+'[1]Plan1'!B1091</f>
        <v>CONSULTOR B TEMPORARIO                                                         </v>
      </c>
      <c r="C1086" s="17" t="str">
        <f>+'[1]Plan1'!C1091</f>
        <v>hora</v>
      </c>
      <c r="D1086" s="18">
        <f>+'[1]Plan1'!D1091</f>
        <v>164.9</v>
      </c>
    </row>
    <row r="1087" spans="1:4" ht="15" customHeight="1">
      <c r="A1087" s="19" t="str">
        <f>+'[1]Plan1'!A1092</f>
        <v>35.04.17</v>
      </c>
      <c r="B1087" s="20" t="str">
        <f>+'[1]Plan1'!B1092</f>
        <v>CONSULTO C TEMPORARIO                                                          </v>
      </c>
      <c r="C1087" s="21" t="str">
        <f>+'[1]Plan1'!C1092</f>
        <v>hora</v>
      </c>
      <c r="D1087" s="22">
        <f>+'[1]Plan1'!D1092</f>
        <v>138.65</v>
      </c>
    </row>
    <row r="1088" spans="1:4" ht="15" customHeight="1">
      <c r="A1088" s="15" t="str">
        <f>+'[1]Plan1'!A1093</f>
        <v>35.04.18</v>
      </c>
      <c r="B1088" s="16" t="str">
        <f>+'[1]Plan1'!B1093</f>
        <v>CONSULTOR INTERNACIONAL TEMPORARIO                                             </v>
      </c>
      <c r="C1088" s="17" t="str">
        <f>+'[1]Plan1'!C1093</f>
        <v>hora</v>
      </c>
      <c r="D1088" s="18">
        <f>+'[1]Plan1'!D1093</f>
        <v>278.83</v>
      </c>
    </row>
    <row r="1089" spans="1:4" ht="15" customHeight="1">
      <c r="A1089" s="19" t="str">
        <f>+'[1]Plan1'!A1094</f>
        <v>35.04.19</v>
      </c>
      <c r="B1089" s="20" t="str">
        <f>+'[1]Plan1'!B1094</f>
        <v>CONSULTOR JURIDICO TEMPORARIO                                                  </v>
      </c>
      <c r="C1089" s="21" t="str">
        <f>+'[1]Plan1'!C1094</f>
        <v>hora</v>
      </c>
      <c r="D1089" s="22">
        <f>+'[1]Plan1'!D1094</f>
        <v>278.83</v>
      </c>
    </row>
    <row r="1090" spans="1:4" ht="15" customHeight="1">
      <c r="A1090" s="15" t="str">
        <f>+'[1]Plan1'!A1095</f>
        <v>35.04.20</v>
      </c>
      <c r="B1090" s="16" t="str">
        <f>+'[1]Plan1'!B1095</f>
        <v>COORDENADOR TEMPORARIO                                                         </v>
      </c>
      <c r="C1090" s="17" t="str">
        <f>+'[1]Plan1'!C1095</f>
        <v>hora</v>
      </c>
      <c r="D1090" s="18">
        <f>+'[1]Plan1'!D1095</f>
        <v>208.89</v>
      </c>
    </row>
    <row r="1091" spans="1:4" ht="15" customHeight="1">
      <c r="A1091" s="19" t="str">
        <f>+'[1]Plan1'!A1096</f>
        <v>35.04.21</v>
      </c>
      <c r="B1091" s="20" t="str">
        <f>+'[1]Plan1'!B1096</f>
        <v>CADISTA TEMPORARIO                                                             </v>
      </c>
      <c r="C1091" s="21" t="str">
        <f>+'[1]Plan1'!C1096</f>
        <v>hora</v>
      </c>
      <c r="D1091" s="22">
        <f>+'[1]Plan1'!D1096</f>
        <v>25.59</v>
      </c>
    </row>
    <row r="1092" spans="1:4" ht="15" customHeight="1">
      <c r="A1092" s="15" t="str">
        <f>+'[1]Plan1'!A1097</f>
        <v>35.04.23</v>
      </c>
      <c r="B1092" s="16" t="str">
        <f>+'[1]Plan1'!B1097</f>
        <v>CADISTA / CALCULISTA I TEMPORARIO                                              </v>
      </c>
      <c r="C1092" s="17" t="str">
        <f>+'[1]Plan1'!C1097</f>
        <v>hora</v>
      </c>
      <c r="D1092" s="18">
        <f>+'[1]Plan1'!D1097</f>
        <v>23.76</v>
      </c>
    </row>
    <row r="1093" spans="1:4" ht="15" customHeight="1">
      <c r="A1093" s="19" t="str">
        <f>+'[1]Plan1'!A1098</f>
        <v>35.04.24</v>
      </c>
      <c r="B1093" s="20" t="str">
        <f>+'[1]Plan1'!B1098</f>
        <v>CADISTA / CALCULISTA II TEMPORARIO                                             </v>
      </c>
      <c r="C1093" s="21" t="str">
        <f>+'[1]Plan1'!C1098</f>
        <v>hora</v>
      </c>
      <c r="D1093" s="22">
        <f>+'[1]Plan1'!D1098</f>
        <v>27.16</v>
      </c>
    </row>
    <row r="1094" spans="1:4" ht="15" customHeight="1">
      <c r="A1094" s="15" t="str">
        <f>+'[1]Plan1'!A1099</f>
        <v>35.04.25</v>
      </c>
      <c r="B1094" s="16" t="str">
        <f>+'[1]Plan1'!B1099</f>
        <v>CADISTA / CALCULISTA III TEMPORARIO                                            </v>
      </c>
      <c r="C1094" s="17" t="str">
        <f>+'[1]Plan1'!C1099</f>
        <v>hora</v>
      </c>
      <c r="D1094" s="18">
        <f>+'[1]Plan1'!D1099</f>
        <v>34.99</v>
      </c>
    </row>
    <row r="1095" spans="1:4" ht="15" customHeight="1">
      <c r="A1095" s="19" t="str">
        <f>+'[1]Plan1'!A1100</f>
        <v>35.04.26</v>
      </c>
      <c r="B1095" s="20" t="str">
        <f>+'[1]Plan1'!B1100</f>
        <v>DIGITADOR TEMPORARIO                                                           </v>
      </c>
      <c r="C1095" s="21" t="str">
        <f>+'[1]Plan1'!C1100</f>
        <v>hora</v>
      </c>
      <c r="D1095" s="22">
        <f>+'[1]Plan1'!D1100</f>
        <v>10.89</v>
      </c>
    </row>
    <row r="1096" spans="1:4" ht="15" customHeight="1">
      <c r="A1096" s="15" t="str">
        <f>+'[1]Plan1'!A1101</f>
        <v>35.04.27</v>
      </c>
      <c r="B1096" s="16" t="str">
        <f>+'[1]Plan1'!B1101</f>
        <v>ECONOMISTA JUNIOR TEMPORARIO                                                   </v>
      </c>
      <c r="C1096" s="17" t="str">
        <f>+'[1]Plan1'!C1101</f>
        <v>hora</v>
      </c>
      <c r="D1096" s="18">
        <f>+'[1]Plan1'!D1101</f>
        <v>39.31</v>
      </c>
    </row>
    <row r="1097" spans="1:4" ht="15" customHeight="1">
      <c r="A1097" s="19" t="str">
        <f>+'[1]Plan1'!A1102</f>
        <v>35.04.28</v>
      </c>
      <c r="B1097" s="20" t="str">
        <f>+'[1]Plan1'!B1102</f>
        <v>ECONOMISTA PLENO TEMPORARIO                                                    </v>
      </c>
      <c r="C1097" s="21" t="str">
        <f>+'[1]Plan1'!C1102</f>
        <v>hora</v>
      </c>
      <c r="D1097" s="22">
        <f>+'[1]Plan1'!D1102</f>
        <v>67.94</v>
      </c>
    </row>
    <row r="1098" spans="1:4" ht="15" customHeight="1">
      <c r="A1098" s="15" t="str">
        <f>+'[1]Plan1'!A1103</f>
        <v>35.04.29</v>
      </c>
      <c r="B1098" s="16" t="str">
        <f>+'[1]Plan1'!B1103</f>
        <v>ECONOMISTA SENIOR TEMPORARIO                                                   </v>
      </c>
      <c r="C1098" s="17" t="str">
        <f>+'[1]Plan1'!C1103</f>
        <v>hora</v>
      </c>
      <c r="D1098" s="18">
        <f>+'[1]Plan1'!D1103</f>
        <v>82.76</v>
      </c>
    </row>
    <row r="1099" spans="1:4" ht="15" customHeight="1">
      <c r="A1099" s="19" t="str">
        <f>+'[1]Plan1'!A1104</f>
        <v>35.04.30</v>
      </c>
      <c r="B1099" s="20" t="str">
        <f>+'[1]Plan1'!B1104</f>
        <v>ENGENHEIRO JUNIOR TEMPORARIO                                                   </v>
      </c>
      <c r="C1099" s="21" t="str">
        <f>+'[1]Plan1'!C1104</f>
        <v>hora</v>
      </c>
      <c r="D1099" s="22">
        <f>+'[1]Plan1'!D1104</f>
        <v>69.25</v>
      </c>
    </row>
    <row r="1100" spans="1:4" ht="15" customHeight="1">
      <c r="A1100" s="15" t="str">
        <f>+'[1]Plan1'!A1105</f>
        <v>35.04.31</v>
      </c>
      <c r="B1100" s="16" t="str">
        <f>+'[1]Plan1'!B1105</f>
        <v>ENGENHEIRO PLENO TEMPORARIO                                                    </v>
      </c>
      <c r="C1100" s="17" t="str">
        <f>+'[1]Plan1'!C1105</f>
        <v>hora</v>
      </c>
      <c r="D1100" s="18">
        <f>+'[1]Plan1'!D1105</f>
        <v>86.32</v>
      </c>
    </row>
    <row r="1101" spans="1:4" ht="15" customHeight="1">
      <c r="A1101" s="19" t="str">
        <f>+'[1]Plan1'!A1106</f>
        <v>35.04.32</v>
      </c>
      <c r="B1101" s="20" t="str">
        <f>+'[1]Plan1'!B1106</f>
        <v>ENGENHEIRO SENIOR TEMPORARIO                                                   </v>
      </c>
      <c r="C1101" s="21" t="str">
        <f>+'[1]Plan1'!C1106</f>
        <v>hora</v>
      </c>
      <c r="D1101" s="22">
        <f>+'[1]Plan1'!D1106</f>
        <v>119.3</v>
      </c>
    </row>
    <row r="1102" spans="1:4" ht="15" customHeight="1">
      <c r="A1102" s="15" t="str">
        <f>+'[1]Plan1'!A1107</f>
        <v>35.04.33</v>
      </c>
      <c r="B1102" s="16" t="str">
        <f>+'[1]Plan1'!B1107</f>
        <v>ESPECIALISTA EM TREINAMENTO PLENO TEMPORARIO                                   </v>
      </c>
      <c r="C1102" s="17" t="str">
        <f>+'[1]Plan1'!C1107</f>
        <v>hora</v>
      </c>
      <c r="D1102" s="18">
        <f>+'[1]Plan1'!D1107</f>
        <v>56.8</v>
      </c>
    </row>
    <row r="1103" spans="1:4" ht="15" customHeight="1">
      <c r="A1103" s="19" t="str">
        <f>+'[1]Plan1'!A1108</f>
        <v>35.04.34</v>
      </c>
      <c r="B1103" s="20" t="str">
        <f>+'[1]Plan1'!B1108</f>
        <v>ESPECIALISTA EM TREINAMENTO SENIOR TEMPORARIO                                  </v>
      </c>
      <c r="C1103" s="21" t="str">
        <f>+'[1]Plan1'!C1108</f>
        <v>hora</v>
      </c>
      <c r="D1103" s="22">
        <f>+'[1]Plan1'!D1108</f>
        <v>83.99</v>
      </c>
    </row>
    <row r="1104" spans="1:4" ht="15" customHeight="1">
      <c r="A1104" s="15" t="str">
        <f>+'[1]Plan1'!A1109</f>
        <v>35.04.35</v>
      </c>
      <c r="B1104" s="16" t="str">
        <f>+'[1]Plan1'!B1109</f>
        <v>FISCAL DE OBRA TEMPORARIO                                                      </v>
      </c>
      <c r="C1104" s="17" t="str">
        <f>+'[1]Plan1'!C1109</f>
        <v>hora</v>
      </c>
      <c r="D1104" s="18">
        <f>+'[1]Plan1'!D1109</f>
        <v>27.67</v>
      </c>
    </row>
    <row r="1105" spans="1:4" ht="15" customHeight="1">
      <c r="A1105" s="19" t="str">
        <f>+'[1]Plan1'!A1110</f>
        <v>35.04.36</v>
      </c>
      <c r="B1105" s="20" t="str">
        <f>+'[1]Plan1'!B1110</f>
        <v>GEOLOGO JUNIOR TEMPORARIO                                                      </v>
      </c>
      <c r="C1105" s="21" t="str">
        <f>+'[1]Plan1'!C1110</f>
        <v>hora</v>
      </c>
      <c r="D1105" s="22">
        <f>+'[1]Plan1'!D1110</f>
        <v>60.04</v>
      </c>
    </row>
    <row r="1106" spans="1:4" ht="15" customHeight="1">
      <c r="A1106" s="15" t="str">
        <f>+'[1]Plan1'!A1111</f>
        <v>35.04.37</v>
      </c>
      <c r="B1106" s="16" t="str">
        <f>+'[1]Plan1'!B1111</f>
        <v>GEOLOGO PLENO TEMPORARIO                                                       </v>
      </c>
      <c r="C1106" s="17" t="str">
        <f>+'[1]Plan1'!C1111</f>
        <v>hora</v>
      </c>
      <c r="D1106" s="18">
        <f>+'[1]Plan1'!D1111</f>
        <v>86.65</v>
      </c>
    </row>
    <row r="1107" spans="1:4" ht="15" customHeight="1">
      <c r="A1107" s="19" t="str">
        <f>+'[1]Plan1'!A1112</f>
        <v>35.04.38</v>
      </c>
      <c r="B1107" s="20" t="str">
        <f>+'[1]Plan1'!B1112</f>
        <v>GEOLOGO SENIOR TEMPORARIO                                                      </v>
      </c>
      <c r="C1107" s="21" t="str">
        <f>+'[1]Plan1'!C1112</f>
        <v>hora</v>
      </c>
      <c r="D1107" s="22">
        <f>+'[1]Plan1'!D1112</f>
        <v>108.2</v>
      </c>
    </row>
    <row r="1108" spans="1:4" ht="15" customHeight="1">
      <c r="A1108" s="15" t="str">
        <f>+'[1]Plan1'!A1113</f>
        <v>35.04.39</v>
      </c>
      <c r="B1108" s="16" t="str">
        <f>+'[1]Plan1'!B1113</f>
        <v>LABORATORISTA TEMPORARIO                                                       </v>
      </c>
      <c r="C1108" s="17" t="str">
        <f>+'[1]Plan1'!C1113</f>
        <v>hora</v>
      </c>
      <c r="D1108" s="18">
        <f>+'[1]Plan1'!D1113</f>
        <v>30.8</v>
      </c>
    </row>
    <row r="1109" spans="1:4" ht="15" customHeight="1">
      <c r="A1109" s="19" t="str">
        <f>+'[1]Plan1'!A1114</f>
        <v>35.04.40</v>
      </c>
      <c r="B1109" s="20" t="str">
        <f>+'[1]Plan1'!B1114</f>
        <v>MENSAGEIRO TEMPORARIO                                                          </v>
      </c>
      <c r="C1109" s="21" t="str">
        <f>+'[1]Plan1'!C1114</f>
        <v>hora</v>
      </c>
      <c r="D1109" s="22">
        <f>+'[1]Plan1'!D1114</f>
        <v>10.62</v>
      </c>
    </row>
    <row r="1110" spans="1:4" ht="15" customHeight="1">
      <c r="A1110" s="15" t="str">
        <f>+'[1]Plan1'!A1115</f>
        <v>35.04.41</v>
      </c>
      <c r="B1110" s="16" t="str">
        <f>+'[1]Plan1'!B1115</f>
        <v>MOTORISTA TEMPORARIO                                                           </v>
      </c>
      <c r="C1110" s="17" t="str">
        <f>+'[1]Plan1'!C1115</f>
        <v>hora</v>
      </c>
      <c r="D1110" s="18">
        <f>+'[1]Plan1'!D1115</f>
        <v>15.58</v>
      </c>
    </row>
    <row r="1111" spans="1:4" ht="15" customHeight="1">
      <c r="A1111" s="19" t="str">
        <f>+'[1]Plan1'!A1116</f>
        <v>35.04.42</v>
      </c>
      <c r="B1111" s="20" t="str">
        <f>+'[1]Plan1'!B1116</f>
        <v>NIVELADOR TEMPORARIO                                                           </v>
      </c>
      <c r="C1111" s="21" t="str">
        <f>+'[1]Plan1'!C1116</f>
        <v>hora</v>
      </c>
      <c r="D1111" s="22">
        <f>+'[1]Plan1'!D1116</f>
        <v>18.66</v>
      </c>
    </row>
    <row r="1112" spans="1:4" ht="15" customHeight="1">
      <c r="A1112" s="15" t="str">
        <f>+'[1]Plan1'!A1117</f>
        <v>35.04.43</v>
      </c>
      <c r="B1112" s="16" t="str">
        <f>+'[1]Plan1'!B1117</f>
        <v>PROGRAMADOR DE COMPUTADOR JUNIOR TEMPORARIO                                    </v>
      </c>
      <c r="C1112" s="17" t="str">
        <f>+'[1]Plan1'!C1117</f>
        <v>hora</v>
      </c>
      <c r="D1112" s="18">
        <f>+'[1]Plan1'!D1117</f>
        <v>29.57</v>
      </c>
    </row>
    <row r="1113" spans="1:4" ht="15" customHeight="1">
      <c r="A1113" s="19" t="str">
        <f>+'[1]Plan1'!A1118</f>
        <v>35.04.44</v>
      </c>
      <c r="B1113" s="20" t="str">
        <f>+'[1]Plan1'!B1118</f>
        <v>PROGRAMADOR DE COMPUTADOR PLENO TEMPORARIO                                     </v>
      </c>
      <c r="C1113" s="21" t="str">
        <f>+'[1]Plan1'!C1118</f>
        <v>hora</v>
      </c>
      <c r="D1113" s="22">
        <f>+'[1]Plan1'!D1118</f>
        <v>35.56</v>
      </c>
    </row>
    <row r="1114" spans="1:4" ht="15" customHeight="1">
      <c r="A1114" s="15" t="str">
        <f>+'[1]Plan1'!A1119</f>
        <v>35.04.45</v>
      </c>
      <c r="B1114" s="16" t="str">
        <f>+'[1]Plan1'!B1119</f>
        <v>PROGRAMADOR DE COMPUTADOR SENIOR TEMPORARIO                                    </v>
      </c>
      <c r="C1114" s="17" t="str">
        <f>+'[1]Plan1'!C1119</f>
        <v>hora</v>
      </c>
      <c r="D1114" s="18">
        <f>+'[1]Plan1'!D1119</f>
        <v>59.1</v>
      </c>
    </row>
    <row r="1115" spans="1:4" ht="15" customHeight="1">
      <c r="A1115" s="19" t="str">
        <f>+'[1]Plan1'!A1120</f>
        <v>35.04.46</v>
      </c>
      <c r="B1115" s="20" t="str">
        <f>+'[1]Plan1'!B1120</f>
        <v>PROJETISTA A / ASSISTENTE TECNICO I TEMPORARIO                                 </v>
      </c>
      <c r="C1115" s="21" t="str">
        <f>+'[1]Plan1'!C1120</f>
        <v>hora</v>
      </c>
      <c r="D1115" s="22">
        <f>+'[1]Plan1'!D1120</f>
        <v>45.73</v>
      </c>
    </row>
    <row r="1116" spans="1:4" ht="15" customHeight="1">
      <c r="A1116" s="15" t="str">
        <f>+'[1]Plan1'!A1121</f>
        <v>35.04.47</v>
      </c>
      <c r="B1116" s="16" t="str">
        <f>+'[1]Plan1'!B1121</f>
        <v>PROJETISTA B / ASSISTENTE TECNICO II TEMPORARIO                                </v>
      </c>
      <c r="C1116" s="17" t="str">
        <f>+'[1]Plan1'!C1121</f>
        <v>hora</v>
      </c>
      <c r="D1116" s="18">
        <f>+'[1]Plan1'!D1121</f>
        <v>64.43</v>
      </c>
    </row>
    <row r="1117" spans="1:4" ht="15" customHeight="1">
      <c r="A1117" s="19" t="str">
        <f>+'[1]Plan1'!A1122</f>
        <v>35.04.48</v>
      </c>
      <c r="B1117" s="20" t="str">
        <f>+'[1]Plan1'!B1122</f>
        <v>PROJETISTA C / ASSISTENTE TECNICO III TEMPORARIO                               </v>
      </c>
      <c r="C1117" s="21" t="str">
        <f>+'[1]Plan1'!C1122</f>
        <v>hora</v>
      </c>
      <c r="D1117" s="22">
        <f>+'[1]Plan1'!D1122</f>
        <v>113.87</v>
      </c>
    </row>
    <row r="1118" spans="1:4" ht="15" customHeight="1">
      <c r="A1118" s="15" t="str">
        <f>+'[1]Plan1'!A1123</f>
        <v>35.04.50</v>
      </c>
      <c r="B1118" s="16" t="str">
        <f>+'[1]Plan1'!B1123</f>
        <v>SECRETARIA TEMPORARIO                                                          </v>
      </c>
      <c r="C1118" s="17" t="str">
        <f>+'[1]Plan1'!C1123</f>
        <v>hora</v>
      </c>
      <c r="D1118" s="18">
        <f>+'[1]Plan1'!D1123</f>
        <v>29.44</v>
      </c>
    </row>
    <row r="1119" spans="1:4" ht="15" customHeight="1">
      <c r="A1119" s="19" t="str">
        <f>+'[1]Plan1'!A1124</f>
        <v>35.04.51</v>
      </c>
      <c r="B1119" s="20" t="str">
        <f>+'[1]Plan1'!B1124</f>
        <v>TOPOGRAFO TEMPORARIO                                                           </v>
      </c>
      <c r="C1119" s="21" t="str">
        <f>+'[1]Plan1'!C1124</f>
        <v>hora</v>
      </c>
      <c r="D1119" s="22">
        <f>+'[1]Plan1'!D1124</f>
        <v>49.74</v>
      </c>
    </row>
    <row r="1120" spans="1:4" ht="15" customHeight="1">
      <c r="A1120" s="15" t="str">
        <f>+'[1]Plan1'!A1125</f>
        <v>37.01.01</v>
      </c>
      <c r="B1120" s="16" t="str">
        <f>+'[1]Plan1'!B1125</f>
        <v>REPARO TOTAL DE CERCA                                                          </v>
      </c>
      <c r="C1120" s="17" t="str">
        <f>+'[1]Plan1'!C1125</f>
        <v>m</v>
      </c>
      <c r="D1120" s="18">
        <f>+'[1]Plan1'!D1125</f>
        <v>29.18</v>
      </c>
    </row>
    <row r="1121" spans="1:4" ht="15" customHeight="1">
      <c r="A1121" s="19" t="str">
        <f>+'[1]Plan1'!A1126</f>
        <v>37.01.02</v>
      </c>
      <c r="B1121" s="20" t="str">
        <f>+'[1]Plan1'!B1126</f>
        <v>REPARO PARCIAL DE CERCA - MOURAO                                               </v>
      </c>
      <c r="C1121" s="21" t="str">
        <f>+'[1]Plan1'!C1126</f>
        <v>m</v>
      </c>
      <c r="D1121" s="22">
        <f>+'[1]Plan1'!D1126</f>
        <v>22.64</v>
      </c>
    </row>
    <row r="1122" spans="1:4" ht="15" customHeight="1">
      <c r="A1122" s="15" t="str">
        <f>+'[1]Plan1'!A1127</f>
        <v>37.01.03</v>
      </c>
      <c r="B1122" s="16" t="str">
        <f>+'[1]Plan1'!B1127</f>
        <v>REPARO PARCIAL DE CERCA-ARAME                                                  </v>
      </c>
      <c r="C1122" s="17" t="str">
        <f>+'[1]Plan1'!C1127</f>
        <v>m</v>
      </c>
      <c r="D1122" s="18">
        <f>+'[1]Plan1'!D1127</f>
        <v>3.36</v>
      </c>
    </row>
    <row r="1123" spans="1:4" ht="15" customHeight="1">
      <c r="A1123" s="19" t="str">
        <f>+'[1]Plan1'!A1128</f>
        <v>37.01.04</v>
      </c>
      <c r="B1123" s="20" t="str">
        <f>+'[1]Plan1'!B1128</f>
        <v>LIMPEZA DE DRENAGEM DA PLATAFORMA                                              </v>
      </c>
      <c r="C1123" s="21" t="str">
        <f>+'[1]Plan1'!C1128</f>
        <v>m</v>
      </c>
      <c r="D1123" s="22">
        <f>+'[1]Plan1'!D1128</f>
        <v>0.96</v>
      </c>
    </row>
    <row r="1124" spans="1:4" ht="15" customHeight="1">
      <c r="A1124" s="15" t="str">
        <f>+'[1]Plan1'!A1129</f>
        <v>37.01.05</v>
      </c>
      <c r="B1124" s="16" t="str">
        <f>+'[1]Plan1'!B1129</f>
        <v>LIMPEZA DE DRENAGEM FORA DA PLATAFORMA                                         </v>
      </c>
      <c r="C1124" s="17" t="str">
        <f>+'[1]Plan1'!C1129</f>
        <v>m</v>
      </c>
      <c r="D1124" s="18">
        <f>+'[1]Plan1'!D1129</f>
        <v>1.16</v>
      </c>
    </row>
    <row r="1125" spans="1:4" ht="15" customHeight="1">
      <c r="A1125" s="19" t="str">
        <f>+'[1]Plan1'!A1130</f>
        <v>37.01.06</v>
      </c>
      <c r="B1125" s="20" t="str">
        <f>+'[1]Plan1'!B1130</f>
        <v>LIMPEZA DE BUEIROS DIAMETRO D&lt;=0,60M                                           </v>
      </c>
      <c r="C1125" s="21" t="str">
        <f>+'[1]Plan1'!C1130</f>
        <v>m</v>
      </c>
      <c r="D1125" s="22">
        <f>+'[1]Plan1'!D1130</f>
        <v>35.61</v>
      </c>
    </row>
    <row r="1126" spans="1:4" ht="15" customHeight="1">
      <c r="A1126" s="15" t="str">
        <f>+'[1]Plan1'!A1131</f>
        <v>37.01.07</v>
      </c>
      <c r="B1126" s="16" t="str">
        <f>+'[1]Plan1'!B1131</f>
        <v>LIMPEZA DE BUEIROS DIAMETRO 0,6&lt;D&lt;=0,8M                                        </v>
      </c>
      <c r="C1126" s="17" t="str">
        <f>+'[1]Plan1'!C1131</f>
        <v>m</v>
      </c>
      <c r="D1126" s="18">
        <f>+'[1]Plan1'!D1131</f>
        <v>45.39</v>
      </c>
    </row>
    <row r="1127" spans="1:4" ht="15" customHeight="1">
      <c r="A1127" s="19" t="str">
        <f>+'[1]Plan1'!A1132</f>
        <v>37.01.08</v>
      </c>
      <c r="B1127" s="20" t="str">
        <f>+'[1]Plan1'!B1132</f>
        <v>LIMPEZA DE BUEIROS DIAMETRO 0,8 &lt; D &lt;=1,0M                                     </v>
      </c>
      <c r="C1127" s="21" t="str">
        <f>+'[1]Plan1'!C1132</f>
        <v>m</v>
      </c>
      <c r="D1127" s="22">
        <f>+'[1]Plan1'!D1132</f>
        <v>47.4</v>
      </c>
    </row>
    <row r="1128" spans="1:4" ht="15" customHeight="1">
      <c r="A1128" s="15" t="str">
        <f>+'[1]Plan1'!A1133</f>
        <v>37.01.09</v>
      </c>
      <c r="B1128" s="16" t="str">
        <f>+'[1]Plan1'!B1133</f>
        <v>LIMPEZA DE BUEIROS DIAMETRO 1,0&lt;D&lt;=1,20M                                       </v>
      </c>
      <c r="C1128" s="17" t="str">
        <f>+'[1]Plan1'!C1133</f>
        <v>m</v>
      </c>
      <c r="D1128" s="18">
        <f>+'[1]Plan1'!D1133</f>
        <v>50.6</v>
      </c>
    </row>
    <row r="1129" spans="1:4" ht="15" customHeight="1">
      <c r="A1129" s="19" t="str">
        <f>+'[1]Plan1'!A1134</f>
        <v>37.01.10</v>
      </c>
      <c r="B1129" s="20" t="str">
        <f>+'[1]Plan1'!B1134</f>
        <v>LIMPEZA DE BUEIROS 1,20&lt;D&lt;=1,50M                                               </v>
      </c>
      <c r="C1129" s="21" t="str">
        <f>+'[1]Plan1'!C1134</f>
        <v>m</v>
      </c>
      <c r="D1129" s="22">
        <f>+'[1]Plan1'!D1134</f>
        <v>53.51</v>
      </c>
    </row>
    <row r="1130" spans="1:4" ht="15" customHeight="1">
      <c r="A1130" s="15" t="str">
        <f>+'[1]Plan1'!A1135</f>
        <v>37.01.11</v>
      </c>
      <c r="B1130" s="16" t="str">
        <f>+'[1]Plan1'!B1135</f>
        <v>LIMPEZA DE GALERIA                                                             </v>
      </c>
      <c r="C1130" s="17" t="str">
        <f>+'[1]Plan1'!C1135</f>
        <v>m</v>
      </c>
      <c r="D1130" s="18">
        <f>+'[1]Plan1'!D1135</f>
        <v>47.35</v>
      </c>
    </row>
    <row r="1131" spans="1:4" ht="15" customHeight="1">
      <c r="A1131" s="19" t="str">
        <f>+'[1]Plan1'!A1136</f>
        <v>37.01.12</v>
      </c>
      <c r="B1131" s="20" t="str">
        <f>+'[1]Plan1'!B1136</f>
        <v>REPARO DRENAGEM SUPERFICIAL DE CONCRETO                                        </v>
      </c>
      <c r="C1131" s="21" t="str">
        <f>+'[1]Plan1'!C1136</f>
        <v>m3</v>
      </c>
      <c r="D1131" s="22">
        <f>+'[1]Plan1'!D1136</f>
        <v>940.39</v>
      </c>
    </row>
    <row r="1132" spans="1:4" ht="15" customHeight="1">
      <c r="A1132" s="15" t="str">
        <f>+'[1]Plan1'!A1137</f>
        <v>37.01.13</v>
      </c>
      <c r="B1132" s="16" t="str">
        <f>+'[1]Plan1'!B1137</f>
        <v>DEMOLICAO OBRAS DE CONCRETO SIMPLES                                            </v>
      </c>
      <c r="C1132" s="17" t="str">
        <f>+'[1]Plan1'!C1137</f>
        <v>m3</v>
      </c>
      <c r="D1132" s="18">
        <f>+'[1]Plan1'!D1137</f>
        <v>148.34</v>
      </c>
    </row>
    <row r="1133" spans="1:4" ht="15" customHeight="1">
      <c r="A1133" s="19" t="str">
        <f>+'[1]Plan1'!A1138</f>
        <v>37.01.14</v>
      </c>
      <c r="B1133" s="20" t="str">
        <f>+'[1]Plan1'!B1138</f>
        <v>DEMOLICAO OBRAS DE CONCRETO ARMADO                                             </v>
      </c>
      <c r="C1133" s="21" t="str">
        <f>+'[1]Plan1'!C1138</f>
        <v>m3</v>
      </c>
      <c r="D1133" s="22">
        <f>+'[1]Plan1'!D1138</f>
        <v>279.68</v>
      </c>
    </row>
    <row r="1134" spans="1:4" ht="15" customHeight="1">
      <c r="A1134" s="15" t="str">
        <f>+'[1]Plan1'!A1139</f>
        <v>37.01.15</v>
      </c>
      <c r="B1134" s="16" t="str">
        <f>+'[1]Plan1'!B1139</f>
        <v>DEMOLICAO E RETIRADA DE GUARDA-CORPO                                           </v>
      </c>
      <c r="C1134" s="17" t="str">
        <f>+'[1]Plan1'!C1139</f>
        <v>m3</v>
      </c>
      <c r="D1134" s="18">
        <f>+'[1]Plan1'!D1139</f>
        <v>248.32</v>
      </c>
    </row>
    <row r="1135" spans="1:4" ht="15" customHeight="1">
      <c r="A1135" s="19" t="str">
        <f>+'[1]Plan1'!A1140</f>
        <v>37.01.16</v>
      </c>
      <c r="B1135" s="20" t="str">
        <f>+'[1]Plan1'!B1140</f>
        <v>LIMPEZA DE PLACA                                                               </v>
      </c>
      <c r="C1135" s="21" t="str">
        <f>+'[1]Plan1'!C1140</f>
        <v>m2</v>
      </c>
      <c r="D1135" s="22">
        <f>+'[1]Plan1'!D1140</f>
        <v>6.8</v>
      </c>
    </row>
    <row r="1136" spans="1:4" ht="15" customHeight="1">
      <c r="A1136" s="15" t="str">
        <f>+'[1]Plan1'!A1141</f>
        <v>37.01.17</v>
      </c>
      <c r="B1136" s="16" t="str">
        <f>+'[1]Plan1'!B1141</f>
        <v>LIMPEZA TACHA REFLETIVA MONO/BIDIREC                                           </v>
      </c>
      <c r="C1136" s="17" t="str">
        <f>+'[1]Plan1'!C1141</f>
        <v>un</v>
      </c>
      <c r="D1136" s="18">
        <f>+'[1]Plan1'!D1141</f>
        <v>1.82</v>
      </c>
    </row>
    <row r="1137" spans="1:4" ht="15" customHeight="1">
      <c r="A1137" s="19" t="str">
        <f>+'[1]Plan1'!A1142</f>
        <v>37.01.18</v>
      </c>
      <c r="B1137" s="20" t="str">
        <f>+'[1]Plan1'!B1142</f>
        <v>PINTURA DE CAIACAO 2 DEMAOS                                                    </v>
      </c>
      <c r="C1137" s="21" t="str">
        <f>+'[1]Plan1'!C1142</f>
        <v>m2</v>
      </c>
      <c r="D1137" s="22">
        <f>+'[1]Plan1'!D1142</f>
        <v>14.53</v>
      </c>
    </row>
    <row r="1138" spans="1:4" ht="15" customHeight="1">
      <c r="A1138" s="15" t="str">
        <f>+'[1]Plan1'!A1143</f>
        <v>37.01.19</v>
      </c>
      <c r="B1138" s="16" t="str">
        <f>+'[1]Plan1'!B1143</f>
        <v>LIMPEZA SUPERFICIAL CONCRETO                                                   </v>
      </c>
      <c r="C1138" s="17" t="str">
        <f>+'[1]Plan1'!C1143</f>
        <v>m2</v>
      </c>
      <c r="D1138" s="18">
        <f>+'[1]Plan1'!D1143</f>
        <v>6.24</v>
      </c>
    </row>
    <row r="1139" spans="1:4" ht="15" customHeight="1">
      <c r="A1139" s="19" t="str">
        <f>+'[1]Plan1'!A1144</f>
        <v>37.01.20</v>
      </c>
      <c r="B1139" s="20" t="str">
        <f>+'[1]Plan1'!B1144</f>
        <v>ALVENARIA DE 1 TIJOLO                                                          </v>
      </c>
      <c r="C1139" s="21" t="str">
        <f>+'[1]Plan1'!C1144</f>
        <v>m3</v>
      </c>
      <c r="D1139" s="22">
        <f>+'[1]Plan1'!D1144</f>
        <v>745.32</v>
      </c>
    </row>
    <row r="1140" spans="1:4" ht="15" customHeight="1">
      <c r="A1140" s="15" t="str">
        <f>+'[1]Plan1'!A1145</f>
        <v>37.01.21</v>
      </c>
      <c r="B1140" s="16" t="str">
        <f>+'[1]Plan1'!B1145</f>
        <v>RECOLHIMENTO DE ANIMAIS                                                        </v>
      </c>
      <c r="C1140" s="17" t="str">
        <f>+'[1]Plan1'!C1145</f>
        <v>equipe.hor</v>
      </c>
      <c r="D1140" s="18">
        <f>+'[1]Plan1'!D1145</f>
        <v>69.71</v>
      </c>
    </row>
    <row r="1141" spans="1:4" ht="15" customHeight="1">
      <c r="A1141" s="19" t="str">
        <f>+'[1]Plan1'!A1146</f>
        <v>37.01.22</v>
      </c>
      <c r="B1141" s="20" t="str">
        <f>+'[1]Plan1'!B1146</f>
        <v>EQUIPE PARA SERVICOS CONSERVACAO                                               </v>
      </c>
      <c r="C1141" s="21" t="str">
        <f>+'[1]Plan1'!C1146</f>
        <v>equip/dia</v>
      </c>
      <c r="D1141" s="22">
        <f>+'[1]Plan1'!D1146</f>
        <v>1329.39</v>
      </c>
    </row>
    <row r="1142" spans="1:4" ht="15" customHeight="1">
      <c r="A1142" s="15" t="str">
        <f>+'[1]Plan1'!A1147</f>
        <v>37.01.23</v>
      </c>
      <c r="B1142" s="16" t="str">
        <f>+'[1]Plan1'!B1147</f>
        <v>TRANSPORTE DE PESSOAL                                                          </v>
      </c>
      <c r="C1142" s="17" t="str">
        <f>+'[1]Plan1'!C1147</f>
        <v>km</v>
      </c>
      <c r="D1142" s="18">
        <f>+'[1]Plan1'!D1147</f>
        <v>1.14</v>
      </c>
    </row>
    <row r="1143" spans="1:4" ht="15" customHeight="1">
      <c r="A1143" s="19" t="str">
        <f>+'[1]Plan1'!A1148</f>
        <v>37.01.24</v>
      </c>
      <c r="B1143" s="20" t="str">
        <f>+'[1]Plan1'!B1148</f>
        <v>PINTURA LATEX ACRILICA                                                         </v>
      </c>
      <c r="C1143" s="21" t="str">
        <f>+'[1]Plan1'!C1148</f>
        <v>m2</v>
      </c>
      <c r="D1143" s="22">
        <f>+'[1]Plan1'!D1148</f>
        <v>22.87</v>
      </c>
    </row>
    <row r="1144" spans="1:4" ht="15" customHeight="1">
      <c r="A1144" s="15" t="str">
        <f>+'[1]Plan1'!A1149</f>
        <v>37.02.01</v>
      </c>
      <c r="B1144" s="16" t="str">
        <f>+'[1]Plan1'!B1149</f>
        <v>REPOSICAO DE REVEST.PRIMARIO NA PISTA                                          </v>
      </c>
      <c r="C1144" s="17" t="str">
        <f>+'[1]Plan1'!C1149</f>
        <v>m3</v>
      </c>
      <c r="D1144" s="18">
        <f>+'[1]Plan1'!D1149</f>
        <v>100.45</v>
      </c>
    </row>
    <row r="1145" spans="1:4" ht="15" customHeight="1">
      <c r="A1145" s="19" t="str">
        <f>+'[1]Plan1'!A1150</f>
        <v>37.02.02</v>
      </c>
      <c r="B1145" s="20" t="str">
        <f>+'[1]Plan1'!B1150</f>
        <v>REPOSICAO REVEST.PRIMARIO ACOSTAMENTO                                          </v>
      </c>
      <c r="C1145" s="21" t="str">
        <f>+'[1]Plan1'!C1150</f>
        <v>m3</v>
      </c>
      <c r="D1145" s="22">
        <f>+'[1]Plan1'!D1150</f>
        <v>100.45</v>
      </c>
    </row>
    <row r="1146" spans="1:4" ht="15" customHeight="1">
      <c r="A1146" s="15" t="str">
        <f>+'[1]Plan1'!A1151</f>
        <v>37.02.03</v>
      </c>
      <c r="B1146" s="16" t="str">
        <f>+'[1]Plan1'!B1151</f>
        <v>RECONFORMACAO DE PLATAFORMA                                                    </v>
      </c>
      <c r="C1146" s="17" t="str">
        <f>+'[1]Plan1'!C1151</f>
        <v>km</v>
      </c>
      <c r="D1146" s="18">
        <f>+'[1]Plan1'!D1151</f>
        <v>324.14</v>
      </c>
    </row>
    <row r="1147" spans="1:4" ht="15" customHeight="1">
      <c r="A1147" s="19" t="str">
        <f>+'[1]Plan1'!A1152</f>
        <v>37.02.04</v>
      </c>
      <c r="B1147" s="20" t="str">
        <f>+'[1]Plan1'!B1152</f>
        <v>RECONFORMACAO DE ACOSTAMENTO                                                   </v>
      </c>
      <c r="C1147" s="21" t="str">
        <f>+'[1]Plan1'!C1152</f>
        <v>km</v>
      </c>
      <c r="D1147" s="22">
        <f>+'[1]Plan1'!D1152</f>
        <v>111.87</v>
      </c>
    </row>
    <row r="1148" spans="1:4" ht="15" customHeight="1">
      <c r="A1148" s="15" t="str">
        <f>+'[1]Plan1'!A1153</f>
        <v>37.02.05</v>
      </c>
      <c r="B1148" s="16" t="str">
        <f>+'[1]Plan1'!B1153</f>
        <v>RECOMPOSICAO MANUAL DE ATERRO                                                  </v>
      </c>
      <c r="C1148" s="17" t="str">
        <f>+'[1]Plan1'!C1153</f>
        <v>m3</v>
      </c>
      <c r="D1148" s="18">
        <f>+'[1]Plan1'!D1153</f>
        <v>60.5</v>
      </c>
    </row>
    <row r="1149" spans="1:4" ht="15" customHeight="1">
      <c r="A1149" s="19" t="str">
        <f>+'[1]Plan1'!A1154</f>
        <v>37.02.06</v>
      </c>
      <c r="B1149" s="20" t="str">
        <f>+'[1]Plan1'!B1154</f>
        <v>RECOMPOSICAO MECANICA DE ATERRO                                                </v>
      </c>
      <c r="C1149" s="21" t="str">
        <f>+'[1]Plan1'!C1154</f>
        <v>m3</v>
      </c>
      <c r="D1149" s="22">
        <f>+'[1]Plan1'!D1154</f>
        <v>18.62</v>
      </c>
    </row>
    <row r="1150" spans="1:4" ht="15" customHeight="1">
      <c r="A1150" s="15" t="str">
        <f>+'[1]Plan1'!A1155</f>
        <v>37.02.07</v>
      </c>
      <c r="B1150" s="16" t="str">
        <f>+'[1]Plan1'!B1155</f>
        <v>REMOCAO MANUAL DE BARREIRA                                                     </v>
      </c>
      <c r="C1150" s="17" t="str">
        <f>+'[1]Plan1'!C1155</f>
        <v>m3</v>
      </c>
      <c r="D1150" s="18">
        <f>+'[1]Plan1'!D1155</f>
        <v>36.98</v>
      </c>
    </row>
    <row r="1151" spans="1:4" ht="15" customHeight="1">
      <c r="A1151" s="19" t="str">
        <f>+'[1]Plan1'!A1156</f>
        <v>37.02.08</v>
      </c>
      <c r="B1151" s="20" t="str">
        <f>+'[1]Plan1'!B1156</f>
        <v>REMOCAO MECANICA DE BARREIRA                                                   </v>
      </c>
      <c r="C1151" s="21" t="str">
        <f>+'[1]Plan1'!C1156</f>
        <v>m3</v>
      </c>
      <c r="D1151" s="22">
        <f>+'[1]Plan1'!D1156</f>
        <v>26.52</v>
      </c>
    </row>
    <row r="1152" spans="1:4" ht="15" customHeight="1">
      <c r="A1152" s="15" t="str">
        <f>+'[1]Plan1'!A1157</f>
        <v>37.02.10</v>
      </c>
      <c r="B1152" s="16" t="str">
        <f>+'[1]Plan1'!B1157</f>
        <v>RETALUDAMENTO MECANICO 1A/2A CAT.                                              </v>
      </c>
      <c r="C1152" s="17" t="str">
        <f>+'[1]Plan1'!C1157</f>
        <v>m3</v>
      </c>
      <c r="D1152" s="18">
        <f>+'[1]Plan1'!D1157</f>
        <v>47.52</v>
      </c>
    </row>
    <row r="1153" spans="1:4" ht="15" customHeight="1">
      <c r="A1153" s="19" t="str">
        <f>+'[1]Plan1'!A1158</f>
        <v>37.02.11</v>
      </c>
      <c r="B1153" s="20" t="str">
        <f>+'[1]Plan1'!B1158</f>
        <v>DEST.ARV.COM PERIMETRO MAIOR QUE 78CM                                          </v>
      </c>
      <c r="C1153" s="21" t="str">
        <f>+'[1]Plan1'!C1158</f>
        <v>un</v>
      </c>
      <c r="D1153" s="22">
        <f>+'[1]Plan1'!D1158</f>
        <v>22.2</v>
      </c>
    </row>
    <row r="1154" spans="1:4" ht="15" customHeight="1">
      <c r="A1154" s="15" t="str">
        <f>+'[1]Plan1'!A1159</f>
        <v>37.02.12</v>
      </c>
      <c r="B1154" s="16" t="str">
        <f>+'[1]Plan1'!B1159</f>
        <v>LIMP.TERRENO C/DEST.ARV.PERIMETRO&lt;=78                                          </v>
      </c>
      <c r="C1154" s="17" t="str">
        <f>+'[1]Plan1'!C1159</f>
        <v>m2</v>
      </c>
      <c r="D1154" s="18">
        <f>+'[1]Plan1'!D1159</f>
        <v>0.66</v>
      </c>
    </row>
    <row r="1155" spans="1:4" ht="15" customHeight="1">
      <c r="A1155" s="19" t="str">
        <f>+'[1]Plan1'!A1160</f>
        <v>37.02.13</v>
      </c>
      <c r="B1155" s="20" t="str">
        <f>+'[1]Plan1'!B1160</f>
        <v>LIMP.TERRENO S/DESTOCAMENTO DE ARVORE                                          </v>
      </c>
      <c r="C1155" s="21" t="str">
        <f>+'[1]Plan1'!C1160</f>
        <v>m2</v>
      </c>
      <c r="D1155" s="22">
        <f>+'[1]Plan1'!D1160</f>
        <v>0.26</v>
      </c>
    </row>
    <row r="1156" spans="1:4" ht="15" customHeight="1">
      <c r="A1156" s="15" t="str">
        <f>+'[1]Plan1'!A1161</f>
        <v>37.02.14.01</v>
      </c>
      <c r="B1156" s="16" t="str">
        <f>+'[1]Plan1'!B1161</f>
        <v>ESCAVACAO E CARGA DE MATERIAL DE 1/2A CATEGORIA                                </v>
      </c>
      <c r="C1156" s="17" t="str">
        <f>+'[1]Plan1'!C1161</f>
        <v>m3</v>
      </c>
      <c r="D1156" s="18">
        <f>+'[1]Plan1'!D1161</f>
        <v>4.48</v>
      </c>
    </row>
    <row r="1157" spans="1:4" ht="15" customHeight="1">
      <c r="A1157" s="19" t="str">
        <f>+'[1]Plan1'!A1162</f>
        <v>37.02.17</v>
      </c>
      <c r="B1157" s="20" t="str">
        <f>+'[1]Plan1'!B1162</f>
        <v>ESCAV.CARGA MATERIAL 2A.CAT.C/RIPPER                                           </v>
      </c>
      <c r="C1157" s="21" t="str">
        <f>+'[1]Plan1'!C1162</f>
        <v>m3</v>
      </c>
      <c r="D1157" s="22">
        <f>+'[1]Plan1'!D1162</f>
        <v>5.72</v>
      </c>
    </row>
    <row r="1158" spans="1:4" ht="15" customHeight="1">
      <c r="A1158" s="15" t="str">
        <f>+'[1]Plan1'!A1163</f>
        <v>37.02.18</v>
      </c>
      <c r="B1158" s="16" t="str">
        <f>+'[1]Plan1'!B1163</f>
        <v>ESCAV.CARGA MATERIAL 2A.CAT.C/EXPLOSIVO                                        </v>
      </c>
      <c r="C1158" s="17" t="str">
        <f>+'[1]Plan1'!C1163</f>
        <v>m3</v>
      </c>
      <c r="D1158" s="18">
        <f>+'[1]Plan1'!D1163</f>
        <v>18.97</v>
      </c>
    </row>
    <row r="1159" spans="1:4" ht="15" customHeight="1">
      <c r="A1159" s="19" t="str">
        <f>+'[1]Plan1'!A1164</f>
        <v>37.02.19</v>
      </c>
      <c r="B1159" s="20" t="str">
        <f>+'[1]Plan1'!B1164</f>
        <v>ESCAVACAO E CARGA MATERIAL DE 3A.CAT.                                          </v>
      </c>
      <c r="C1159" s="21" t="str">
        <f>+'[1]Plan1'!C1164</f>
        <v>m3</v>
      </c>
      <c r="D1159" s="22">
        <f>+'[1]Plan1'!D1164</f>
        <v>30.15</v>
      </c>
    </row>
    <row r="1160" spans="1:4" ht="15" customHeight="1">
      <c r="A1160" s="15" t="str">
        <f>+'[1]Plan1'!A1165</f>
        <v>37.02.20</v>
      </c>
      <c r="B1160" s="16" t="str">
        <f>+'[1]Plan1'!B1165</f>
        <v>COMPACTACAO ATERRO MAIOR/IGUAL 95%PS                                           </v>
      </c>
      <c r="C1160" s="17" t="str">
        <f>+'[1]Plan1'!C1165</f>
        <v>m3</v>
      </c>
      <c r="D1160" s="18">
        <f>+'[1]Plan1'!D1165</f>
        <v>2.86</v>
      </c>
    </row>
    <row r="1161" spans="1:4" ht="15" customHeight="1">
      <c r="A1161" s="19" t="str">
        <f>+'[1]Plan1'!A1166</f>
        <v>37.02.21</v>
      </c>
      <c r="B1161" s="20" t="str">
        <f>+'[1]Plan1'!B1166</f>
        <v>TRANSPORTE DE 1A/2A. CATEGORIA ATE 1KM                                         </v>
      </c>
      <c r="C1161" s="21" t="str">
        <f>+'[1]Plan1'!C1166</f>
        <v>m3*km</v>
      </c>
      <c r="D1161" s="22">
        <f>+'[1]Plan1'!D1166</f>
        <v>3.77</v>
      </c>
    </row>
    <row r="1162" spans="1:4" ht="15" customHeight="1">
      <c r="A1162" s="15" t="str">
        <f>+'[1]Plan1'!A1167</f>
        <v>37.02.22</v>
      </c>
      <c r="B1162" s="16" t="str">
        <f>+'[1]Plan1'!B1167</f>
        <v>TRANSPORTE DE 1A/2A. CATEGORIA ATE 2KM                                         </v>
      </c>
      <c r="C1162" s="17" t="str">
        <f>+'[1]Plan1'!C1167</f>
        <v>m3*km</v>
      </c>
      <c r="D1162" s="18">
        <f>+'[1]Plan1'!D1167</f>
        <v>2.22</v>
      </c>
    </row>
    <row r="1163" spans="1:4" ht="15" customHeight="1">
      <c r="A1163" s="19" t="str">
        <f>+'[1]Plan1'!A1168</f>
        <v>37.02.23</v>
      </c>
      <c r="B1163" s="20" t="str">
        <f>+'[1]Plan1'!B1168</f>
        <v>TRANSPORTE DE 1A/2A. CATEGORIA ATE 5KM                                         </v>
      </c>
      <c r="C1163" s="21" t="str">
        <f>+'[1]Plan1'!C1168</f>
        <v>m3*km</v>
      </c>
      <c r="D1163" s="22">
        <f>+'[1]Plan1'!D1168</f>
        <v>1.72</v>
      </c>
    </row>
    <row r="1164" spans="1:4" ht="15" customHeight="1">
      <c r="A1164" s="15" t="str">
        <f>+'[1]Plan1'!A1169</f>
        <v>37.02.24</v>
      </c>
      <c r="B1164" s="16" t="str">
        <f>+'[1]Plan1'!B1169</f>
        <v>TRANSPORTE DE 1A/2A. CATEGORIA ATE 10KM                                        </v>
      </c>
      <c r="C1164" s="17" t="str">
        <f>+'[1]Plan1'!C1169</f>
        <v>m3*km</v>
      </c>
      <c r="D1164" s="18">
        <f>+'[1]Plan1'!D1169</f>
        <v>1.44</v>
      </c>
    </row>
    <row r="1165" spans="1:4" ht="15" customHeight="1">
      <c r="A1165" s="19" t="str">
        <f>+'[1]Plan1'!A1170</f>
        <v>37.02.25</v>
      </c>
      <c r="B1165" s="20" t="str">
        <f>+'[1]Plan1'!B1170</f>
        <v>TRANSPORTE DE 1A/2A. CATEGORIA ATE 15KM                                        </v>
      </c>
      <c r="C1165" s="21" t="str">
        <f>+'[1]Plan1'!C1170</f>
        <v>m3*km</v>
      </c>
      <c r="D1165" s="22">
        <f>+'[1]Plan1'!D1170</f>
        <v>1.27</v>
      </c>
    </row>
    <row r="1166" spans="1:4" ht="15" customHeight="1">
      <c r="A1166" s="15" t="str">
        <f>+'[1]Plan1'!A1171</f>
        <v>37.02.26</v>
      </c>
      <c r="B1166" s="16" t="str">
        <f>+'[1]Plan1'!B1171</f>
        <v>TRANSPORTE DE 1A/2A. CATEGORIA ALEM 15KM                                       </v>
      </c>
      <c r="C1166" s="17" t="str">
        <f>+'[1]Plan1'!C1171</f>
        <v>m3*km</v>
      </c>
      <c r="D1166" s="18">
        <f>+'[1]Plan1'!D1171</f>
        <v>1</v>
      </c>
    </row>
    <row r="1167" spans="1:4" ht="15" customHeight="1">
      <c r="A1167" s="19" t="str">
        <f>+'[1]Plan1'!A1172</f>
        <v>37.02.27</v>
      </c>
      <c r="B1167" s="20" t="str">
        <f>+'[1]Plan1'!B1172</f>
        <v>REVESTIMENTO PRIMARIO                                                          </v>
      </c>
      <c r="C1167" s="21" t="str">
        <f>+'[1]Plan1'!C1172</f>
        <v>m3</v>
      </c>
      <c r="D1167" s="22">
        <f>+'[1]Plan1'!D1172</f>
        <v>100.45</v>
      </c>
    </row>
    <row r="1168" spans="1:4" ht="15" customHeight="1">
      <c r="A1168" s="15" t="str">
        <f>+'[1]Plan1'!A1173</f>
        <v>37.03.01</v>
      </c>
      <c r="B1168" s="16" t="str">
        <f>+'[1]Plan1'!B1173</f>
        <v>REMENDO PRE-MISTURADO A QUENTE                                                 </v>
      </c>
      <c r="C1168" s="17" t="str">
        <f>+'[1]Plan1'!C1173</f>
        <v>m3</v>
      </c>
      <c r="D1168" s="18">
        <f>+'[1]Plan1'!D1173</f>
        <v>1140.13</v>
      </c>
    </row>
    <row r="1169" spans="1:4" ht="15" customHeight="1">
      <c r="A1169" s="19" t="str">
        <f>+'[1]Plan1'!A1174</f>
        <v>37.03.02</v>
      </c>
      <c r="B1169" s="20" t="str">
        <f>+'[1]Plan1'!B1174</f>
        <v>REMENDO PRE-MISTURADO A FRIO                                                   </v>
      </c>
      <c r="C1169" s="21" t="str">
        <f>+'[1]Plan1'!C1174</f>
        <v>m3</v>
      </c>
      <c r="D1169" s="22">
        <f>+'[1]Plan1'!D1174</f>
        <v>1092.52</v>
      </c>
    </row>
    <row r="1170" spans="1:4" ht="15" customHeight="1">
      <c r="A1170" s="15" t="str">
        <f>+'[1]Plan1'!A1175</f>
        <v>37.03.03</v>
      </c>
      <c r="B1170" s="16" t="str">
        <f>+'[1]Plan1'!B1175</f>
        <v>REPARO EMERGENCIAL DE PAV.-TAPA BURACO                                         </v>
      </c>
      <c r="C1170" s="17" t="str">
        <f>+'[1]Plan1'!C1175</f>
        <v>m3</v>
      </c>
      <c r="D1170" s="18">
        <f>+'[1]Plan1'!D1175</f>
        <v>781.05</v>
      </c>
    </row>
    <row r="1171" spans="1:4" ht="15" customHeight="1">
      <c r="A1171" s="19" t="str">
        <f>+'[1]Plan1'!A1176</f>
        <v>37.03.03.01</v>
      </c>
      <c r="B1171" s="20" t="str">
        <f>+'[1]Plan1'!B1176</f>
        <v>REPARO EMERGENCIAL DE PAV.-TAPA BURACO COM CBUQ E EQUIP. C/ SILO MOVEL TERMICO </v>
      </c>
      <c r="C1171" s="21" t="str">
        <f>+'[1]Plan1'!C1176</f>
        <v>m3</v>
      </c>
      <c r="D1171" s="22">
        <f>+'[1]Plan1'!D1176</f>
        <v>903.44</v>
      </c>
    </row>
    <row r="1172" spans="1:4" ht="15" customHeight="1">
      <c r="A1172" s="15" t="str">
        <f>+'[1]Plan1'!A1177</f>
        <v>37.03.04</v>
      </c>
      <c r="B1172" s="16" t="str">
        <f>+'[1]Plan1'!B1177</f>
        <v>REPARO DE BASE BRITA GRADUADA                                                  </v>
      </c>
      <c r="C1172" s="17" t="str">
        <f>+'[1]Plan1'!C1177</f>
        <v>m3</v>
      </c>
      <c r="D1172" s="18">
        <f>+'[1]Plan1'!D1177</f>
        <v>341.32</v>
      </c>
    </row>
    <row r="1173" spans="1:4" ht="15" customHeight="1">
      <c r="A1173" s="19" t="str">
        <f>+'[1]Plan1'!A1178</f>
        <v>37.03.05.02</v>
      </c>
      <c r="B1173" s="20" t="str">
        <f>+'[1]Plan1'!B1178</f>
        <v>SELAGEM DE TRINCA COM MASTIQUE ASFALTICO                                       </v>
      </c>
      <c r="C1173" s="21" t="str">
        <f>+'[1]Plan1'!C1178</f>
        <v>litro</v>
      </c>
      <c r="D1173" s="22">
        <f>+'[1]Plan1'!D1178</f>
        <v>21.08</v>
      </c>
    </row>
    <row r="1174" spans="1:4" ht="15" customHeight="1">
      <c r="A1174" s="15" t="str">
        <f>+'[1]Plan1'!A1179</f>
        <v>37.03.06</v>
      </c>
      <c r="B1174" s="16" t="str">
        <f>+'[1]Plan1'!B1179</f>
        <v>REPARO DE CONCRETO PORTLAND                                                    </v>
      </c>
      <c r="C1174" s="17" t="str">
        <f>+'[1]Plan1'!C1179</f>
        <v>m3</v>
      </c>
      <c r="D1174" s="18">
        <f>+'[1]Plan1'!D1179</f>
        <v>461.25</v>
      </c>
    </row>
    <row r="1175" spans="1:4" ht="15" customHeight="1">
      <c r="A1175" s="19" t="str">
        <f>+'[1]Plan1'!A1180</f>
        <v>37.03.07</v>
      </c>
      <c r="B1175" s="20" t="str">
        <f>+'[1]Plan1'!B1180</f>
        <v>ESCAVACAO P/ REFORCO DE SUB-LEITO                                              </v>
      </c>
      <c r="C1175" s="21" t="str">
        <f>+'[1]Plan1'!C1180</f>
        <v>m3</v>
      </c>
      <c r="D1175" s="22">
        <f>+'[1]Plan1'!D1180</f>
        <v>4.68</v>
      </c>
    </row>
    <row r="1176" spans="1:4" ht="15" customHeight="1">
      <c r="A1176" s="15" t="str">
        <f>+'[1]Plan1'!A1181</f>
        <v>37.03.08</v>
      </c>
      <c r="B1176" s="16" t="str">
        <f>+'[1]Plan1'!B1181</f>
        <v>COMPACTACAO PARA REFORCO DE SUB-LEITO                                          </v>
      </c>
      <c r="C1176" s="17" t="str">
        <f>+'[1]Plan1'!C1181</f>
        <v>m3</v>
      </c>
      <c r="D1176" s="18">
        <f>+'[1]Plan1'!D1181</f>
        <v>4.85</v>
      </c>
    </row>
    <row r="1177" spans="1:4" ht="15" customHeight="1">
      <c r="A1177" s="19" t="str">
        <f>+'[1]Plan1'!A1182</f>
        <v>37.03.09</v>
      </c>
      <c r="B1177" s="20" t="str">
        <f>+'[1]Plan1'!B1182</f>
        <v>PREPARO E MELHORAMENTO SUB-LEITO                                               </v>
      </c>
      <c r="C1177" s="21" t="str">
        <f>+'[1]Plan1'!C1182</f>
        <v>m2</v>
      </c>
      <c r="D1177" s="22">
        <f>+'[1]Plan1'!D1182</f>
        <v>1.07</v>
      </c>
    </row>
    <row r="1178" spans="1:4" ht="15" customHeight="1">
      <c r="A1178" s="15" t="str">
        <f>+'[1]Plan1'!A1183</f>
        <v>37.03.10</v>
      </c>
      <c r="B1178" s="16" t="str">
        <f>+'[1]Plan1'!B1183</f>
        <v>SUB-BASE OU BASE BRITA GRAD.SIMPLES                                            </v>
      </c>
      <c r="C1178" s="17" t="str">
        <f>+'[1]Plan1'!C1183</f>
        <v>m3</v>
      </c>
      <c r="D1178" s="18">
        <f>+'[1]Plan1'!D1183</f>
        <v>165.42</v>
      </c>
    </row>
    <row r="1179" spans="1:4" ht="15" customHeight="1">
      <c r="A1179" s="19" t="str">
        <f>+'[1]Plan1'!A1184</f>
        <v>37.03.11</v>
      </c>
      <c r="B1179" s="20" t="str">
        <f>+'[1]Plan1'!B1184</f>
        <v>IMPRIMADURA BET.IMPERMEABILIZANTE                                              </v>
      </c>
      <c r="C1179" s="21" t="str">
        <f>+'[1]Plan1'!C1184</f>
        <v>m2</v>
      </c>
      <c r="D1179" s="22">
        <f>+'[1]Plan1'!D1184</f>
        <v>3.42</v>
      </c>
    </row>
    <row r="1180" spans="1:4" ht="15" customHeight="1">
      <c r="A1180" s="15" t="str">
        <f>+'[1]Plan1'!A1185</f>
        <v>37.03.12</v>
      </c>
      <c r="B1180" s="16" t="str">
        <f>+'[1]Plan1'!B1185</f>
        <v>IMPRIMADURA BETUMINOSA LIGANTE                                                 </v>
      </c>
      <c r="C1180" s="17" t="str">
        <f>+'[1]Plan1'!C1185</f>
        <v>m2</v>
      </c>
      <c r="D1180" s="18">
        <f>+'[1]Plan1'!D1185</f>
        <v>1.3</v>
      </c>
    </row>
    <row r="1181" spans="1:4" ht="15" customHeight="1">
      <c r="A1181" s="19" t="str">
        <f>+'[1]Plan1'!A1186</f>
        <v>37.03.13</v>
      </c>
      <c r="B1181" s="20" t="str">
        <f>+'[1]Plan1'!B1186</f>
        <v>TRATAMENTO SUPERF.C/LAMA ASFALTICA                                             </v>
      </c>
      <c r="C1181" s="21" t="str">
        <f>+'[1]Plan1'!C1186</f>
        <v>m2</v>
      </c>
      <c r="D1181" s="22">
        <f>+'[1]Plan1'!D1186</f>
        <v>4.52</v>
      </c>
    </row>
    <row r="1182" spans="1:4" ht="15" customHeight="1">
      <c r="A1182" s="15" t="str">
        <f>+'[1]Plan1'!A1187</f>
        <v>37.03.14</v>
      </c>
      <c r="B1182" s="16" t="str">
        <f>+'[1]Plan1'!B1187</f>
        <v>CAMADA DE LAMA ASFALTICA GROSSA                                                </v>
      </c>
      <c r="C1182" s="17" t="str">
        <f>+'[1]Plan1'!C1187</f>
        <v>m2</v>
      </c>
      <c r="D1182" s="18">
        <f>+'[1]Plan1'!D1187</f>
        <v>5.73</v>
      </c>
    </row>
    <row r="1183" spans="1:4" ht="15" customHeight="1">
      <c r="A1183" s="19" t="str">
        <f>+'[1]Plan1'!A1188</f>
        <v>37.03.15</v>
      </c>
      <c r="B1183" s="20" t="str">
        <f>+'[1]Plan1'!B1188</f>
        <v>CAMADA DE ROLAMENTO CBUQ - PANOS S/DOP                                         </v>
      </c>
      <c r="C1183" s="21" t="str">
        <f>+'[1]Plan1'!C1188</f>
        <v>m3</v>
      </c>
      <c r="D1183" s="22">
        <f>+'[1]Plan1'!D1188</f>
        <v>643.99</v>
      </c>
    </row>
    <row r="1184" spans="1:4" ht="15" customHeight="1">
      <c r="A1184" s="15" t="str">
        <f>+'[1]Plan1'!A1189</f>
        <v>37.03.16</v>
      </c>
      <c r="B1184" s="16" t="str">
        <f>+'[1]Plan1'!B1189</f>
        <v>CAM.BASE/REGULARIZACAO DE PMF                                                  </v>
      </c>
      <c r="C1184" s="17" t="str">
        <f>+'[1]Plan1'!C1189</f>
        <v>m3</v>
      </c>
      <c r="D1184" s="18">
        <f>+'[1]Plan1'!D1189</f>
        <v>440.98</v>
      </c>
    </row>
    <row r="1185" spans="1:4" ht="15" customHeight="1">
      <c r="A1185" s="19" t="str">
        <f>+'[1]Plan1'!A1190</f>
        <v>37.03.17</v>
      </c>
      <c r="B1185" s="20" t="str">
        <f>+'[1]Plan1'!B1190</f>
        <v>CAPA SELANTE BETUMINOSA                                                        </v>
      </c>
      <c r="C1185" s="21" t="str">
        <f>+'[1]Plan1'!C1190</f>
        <v>m2</v>
      </c>
      <c r="D1185" s="22">
        <f>+'[1]Plan1'!D1190</f>
        <v>2.49</v>
      </c>
    </row>
    <row r="1186" spans="1:4" ht="15" customHeight="1">
      <c r="A1186" s="15" t="str">
        <f>+'[1]Plan1'!A1191</f>
        <v>37.03.18</v>
      </c>
      <c r="B1186" s="16" t="str">
        <f>+'[1]Plan1'!B1191</f>
        <v>FRESAGEM PAVIMENTO                                                             </v>
      </c>
      <c r="C1186" s="17" t="str">
        <f>+'[1]Plan1'!C1191</f>
        <v>m3</v>
      </c>
      <c r="D1186" s="18">
        <f>+'[1]Plan1'!D1191</f>
        <v>135.64</v>
      </c>
    </row>
    <row r="1187" spans="1:4" ht="15" customHeight="1">
      <c r="A1187" s="19" t="str">
        <f>+'[1]Plan1'!A1192</f>
        <v>37.03.19</v>
      </c>
      <c r="B1187" s="20" t="str">
        <f>+'[1]Plan1'!B1192</f>
        <v>IMPRIMADURA BET. AUXILIAR DE LIGACAO                                           </v>
      </c>
      <c r="C1187" s="21" t="str">
        <f>+'[1]Plan1'!C1192</f>
        <v>m2</v>
      </c>
      <c r="D1187" s="22">
        <f>+'[1]Plan1'!D1192</f>
        <v>0.72</v>
      </c>
    </row>
    <row r="1188" spans="1:4" ht="15" customHeight="1">
      <c r="A1188" s="15" t="str">
        <f>+'[1]Plan1'!A1193</f>
        <v>37.03.20</v>
      </c>
      <c r="B1188" s="16" t="str">
        <f>+'[1]Plan1'!B1193</f>
        <v>REMOCAO CAMADA DE ROLAMENTO                                                    </v>
      </c>
      <c r="C1188" s="17" t="str">
        <f>+'[1]Plan1'!C1193</f>
        <v>m3</v>
      </c>
      <c r="D1188" s="18">
        <f>+'[1]Plan1'!D1193</f>
        <v>27.1</v>
      </c>
    </row>
    <row r="1189" spans="1:4" ht="15" customHeight="1">
      <c r="A1189" s="19" t="str">
        <f>+'[1]Plan1'!A1194</f>
        <v>37.03.21</v>
      </c>
      <c r="B1189" s="20" t="str">
        <f>+'[1]Plan1'!B1194</f>
        <v>TRATAMENTO SUPERFICIAL DUPLO                                                   </v>
      </c>
      <c r="C1189" s="21" t="str">
        <f>+'[1]Plan1'!C1194</f>
        <v>m3</v>
      </c>
      <c r="D1189" s="22">
        <f>+'[1]Plan1'!D1194</f>
        <v>328.18</v>
      </c>
    </row>
    <row r="1190" spans="1:4" ht="15" customHeight="1">
      <c r="A1190" s="15" t="str">
        <f>+'[1]Plan1'!A1195</f>
        <v>37.03.22</v>
      </c>
      <c r="B1190" s="16" t="str">
        <f>+'[1]Plan1'!B1195</f>
        <v>TRATAMENTO SUPERFICIAL TRIPLO                                                  </v>
      </c>
      <c r="C1190" s="17" t="str">
        <f>+'[1]Plan1'!C1195</f>
        <v>m3</v>
      </c>
      <c r="D1190" s="18">
        <f>+'[1]Plan1'!D1195</f>
        <v>409.55</v>
      </c>
    </row>
    <row r="1191" spans="1:4" ht="15" customHeight="1">
      <c r="A1191" s="19" t="str">
        <f>+'[1]Plan1'!A1196</f>
        <v>37.03.23</v>
      </c>
      <c r="B1191" s="20" t="str">
        <f>+'[1]Plan1'!B1196</f>
        <v>TRANSPORTE DE SOLO CIMENTO ATE 5 KM                                            </v>
      </c>
      <c r="C1191" s="21" t="str">
        <f>+'[1]Plan1'!C1196</f>
        <v>m3*km</v>
      </c>
      <c r="D1191" s="22">
        <f>+'[1]Plan1'!D1196</f>
        <v>2.24</v>
      </c>
    </row>
    <row r="1192" spans="1:4" ht="15" customHeight="1">
      <c r="A1192" s="15" t="str">
        <f>+'[1]Plan1'!A1197</f>
        <v>37.03.24</v>
      </c>
      <c r="B1192" s="16" t="str">
        <f>+'[1]Plan1'!B1197</f>
        <v>SUB-BASE OU BASE SOLO CIM. 7% - PULV.                                          </v>
      </c>
      <c r="C1192" s="17" t="str">
        <f>+'[1]Plan1'!C1197</f>
        <v>m3</v>
      </c>
      <c r="D1192" s="18">
        <f>+'[1]Plan1'!D1197</f>
        <v>84.61</v>
      </c>
    </row>
    <row r="1193" spans="1:4" ht="15" customHeight="1">
      <c r="A1193" s="19" t="str">
        <f>+'[1]Plan1'!A1198</f>
        <v>37.03.25</v>
      </c>
      <c r="B1193" s="20" t="str">
        <f>+'[1]Plan1'!B1198</f>
        <v>SUB-BASE OU BASE SOLO CIM. 10% - PULV.                                         </v>
      </c>
      <c r="C1193" s="21" t="str">
        <f>+'[1]Plan1'!C1198</f>
        <v>m3</v>
      </c>
      <c r="D1193" s="22">
        <f>+'[1]Plan1'!D1198</f>
        <v>112.19</v>
      </c>
    </row>
    <row r="1194" spans="1:4" ht="15" customHeight="1">
      <c r="A1194" s="15" t="str">
        <f>+'[1]Plan1'!A1199</f>
        <v>37.03.26</v>
      </c>
      <c r="B1194" s="16" t="str">
        <f>+'[1]Plan1'!B1199</f>
        <v>RECICLAGEM PAVIMENTO IN LOCO                                                   </v>
      </c>
      <c r="C1194" s="17" t="str">
        <f>+'[1]Plan1'!C1199</f>
        <v>m3</v>
      </c>
      <c r="D1194" s="18">
        <f>+'[1]Plan1'!D1199</f>
        <v>166.92</v>
      </c>
    </row>
    <row r="1195" spans="1:4" ht="15" customHeight="1">
      <c r="A1195" s="19" t="str">
        <f>+'[1]Plan1'!A1200</f>
        <v>37.04.01</v>
      </c>
      <c r="B1195" s="20" t="str">
        <f>+'[1]Plan1'!B1200</f>
        <v>REPARO DE GUARDA CORPO METALICO                                                </v>
      </c>
      <c r="C1195" s="21" t="str">
        <f>+'[1]Plan1'!C1200</f>
        <v>m</v>
      </c>
      <c r="D1195" s="22">
        <f>+'[1]Plan1'!D1200</f>
        <v>107.28</v>
      </c>
    </row>
    <row r="1196" spans="1:4" ht="15" customHeight="1">
      <c r="A1196" s="15" t="str">
        <f>+'[1]Plan1'!A1201</f>
        <v>37.04.02.01</v>
      </c>
      <c r="B1196" s="16" t="str">
        <f>+'[1]Plan1'!B1201</f>
        <v>GUIA DE CONCRETO FCK 20 MPA                                                    </v>
      </c>
      <c r="C1196" s="17" t="str">
        <f>+'[1]Plan1'!C1201</f>
        <v>m3</v>
      </c>
      <c r="D1196" s="18">
        <f>+'[1]Plan1'!D1201</f>
        <v>704.54</v>
      </c>
    </row>
    <row r="1197" spans="1:4" ht="15" customHeight="1">
      <c r="A1197" s="19" t="str">
        <f>+'[1]Plan1'!A1202</f>
        <v>37.04.03.01</v>
      </c>
      <c r="B1197" s="20" t="str">
        <f>+'[1]Plan1'!B1202</f>
        <v>SARJETA DE CONCRETO FCK 20 MPA                                                 </v>
      </c>
      <c r="C1197" s="21" t="str">
        <f>+'[1]Plan1'!C1202</f>
        <v>m3</v>
      </c>
      <c r="D1197" s="22">
        <f>+'[1]Plan1'!D1202</f>
        <v>568.24</v>
      </c>
    </row>
    <row r="1198" spans="1:4" ht="15" customHeight="1">
      <c r="A1198" s="15" t="str">
        <f>+'[1]Plan1'!A1203</f>
        <v>37.04.04</v>
      </c>
      <c r="B1198" s="16" t="str">
        <f>+'[1]Plan1'!B1203</f>
        <v>ESCAVACAO MANUAL DE 1A/2A CATEGORIA                                            </v>
      </c>
      <c r="C1198" s="17" t="str">
        <f>+'[1]Plan1'!C1203</f>
        <v>m3</v>
      </c>
      <c r="D1198" s="18">
        <f>+'[1]Plan1'!D1203</f>
        <v>48.29</v>
      </c>
    </row>
    <row r="1199" spans="1:4" ht="15" customHeight="1">
      <c r="A1199" s="19" t="str">
        <f>+'[1]Plan1'!A1204</f>
        <v>37.04.05</v>
      </c>
      <c r="B1199" s="20" t="str">
        <f>+'[1]Plan1'!B1204</f>
        <v>ESCAV.FUND.,BUEIRO OU DRENO S/EXPL.ATE2M                                       </v>
      </c>
      <c r="C1199" s="21" t="str">
        <f>+'[1]Plan1'!C1204</f>
        <v>m3</v>
      </c>
      <c r="D1199" s="22">
        <f>+'[1]Plan1'!D1204</f>
        <v>56.94</v>
      </c>
    </row>
    <row r="1200" spans="1:4" ht="15" customHeight="1">
      <c r="A1200" s="15" t="str">
        <f>+'[1]Plan1'!A1205</f>
        <v>37.04.06</v>
      </c>
      <c r="B1200" s="16" t="str">
        <f>+'[1]Plan1'!B1205</f>
        <v>ACRESC.P/ESCAV. 1,5M PROF.,ALEM 2M                                             </v>
      </c>
      <c r="C1200" s="17" t="str">
        <f>+'[1]Plan1'!C1205</f>
        <v>m3</v>
      </c>
      <c r="D1200" s="18">
        <f>+'[1]Plan1'!D1205</f>
        <v>11.78</v>
      </c>
    </row>
    <row r="1201" spans="1:4" ht="15" customHeight="1">
      <c r="A1201" s="19" t="str">
        <f>+'[1]Plan1'!A1206</f>
        <v>37.04.07</v>
      </c>
      <c r="B1201" s="20" t="str">
        <f>+'[1]Plan1'!B1206</f>
        <v>ESCAV.FUND.,BUEIRO OU DRENO C/EXPL.ATE2M                                       </v>
      </c>
      <c r="C1201" s="21" t="str">
        <f>+'[1]Plan1'!C1206</f>
        <v>m3</v>
      </c>
      <c r="D1201" s="22">
        <f>+'[1]Plan1'!D1206</f>
        <v>183.21</v>
      </c>
    </row>
    <row r="1202" spans="1:4" ht="15" customHeight="1">
      <c r="A1202" s="15" t="str">
        <f>+'[1]Plan1'!A1207</f>
        <v>37.04.08</v>
      </c>
      <c r="B1202" s="16" t="str">
        <f>+'[1]Plan1'!B1207</f>
        <v>ACR.ESC.ENSEC.EXPL.C/1,5M PROF.ALEM 3M                                         </v>
      </c>
      <c r="C1202" s="17" t="str">
        <f>+'[1]Plan1'!C1207</f>
        <v>m3</v>
      </c>
      <c r="D1202" s="18">
        <f>+'[1]Plan1'!D1207</f>
        <v>17.21</v>
      </c>
    </row>
    <row r="1203" spans="1:4" ht="15" customHeight="1">
      <c r="A1203" s="19" t="str">
        <f>+'[1]Plan1'!A1208</f>
        <v>37.04.09</v>
      </c>
      <c r="B1203" s="20" t="str">
        <f>+'[1]Plan1'!B1208</f>
        <v>COMPACTACAO MANUAL,REATERRO SOLO LOCAL                                         </v>
      </c>
      <c r="C1203" s="21" t="str">
        <f>+'[1]Plan1'!C1208</f>
        <v>m3</v>
      </c>
      <c r="D1203" s="22">
        <f>+'[1]Plan1'!D1208</f>
        <v>21.87</v>
      </c>
    </row>
    <row r="1204" spans="1:4" ht="15" customHeight="1">
      <c r="A1204" s="15" t="str">
        <f>+'[1]Plan1'!A1209</f>
        <v>37.04.10</v>
      </c>
      <c r="B1204" s="16" t="str">
        <f>+'[1]Plan1'!B1209</f>
        <v>FORMA PLANA P/CONCRETO COMUM                                                   </v>
      </c>
      <c r="C1204" s="17" t="str">
        <f>+'[1]Plan1'!C1209</f>
        <v>m2</v>
      </c>
      <c r="D1204" s="18">
        <f>+'[1]Plan1'!D1209</f>
        <v>73.37</v>
      </c>
    </row>
    <row r="1205" spans="1:4" ht="15" customHeight="1">
      <c r="A1205" s="19" t="str">
        <f>+'[1]Plan1'!A1210</f>
        <v>37.04.11</v>
      </c>
      <c r="B1205" s="20" t="str">
        <f>+'[1]Plan1'!B1210</f>
        <v>FORMA PLANA PARA CONCRETO APARENTE                                             </v>
      </c>
      <c r="C1205" s="21" t="str">
        <f>+'[1]Plan1'!C1210</f>
        <v>m2</v>
      </c>
      <c r="D1205" s="22">
        <f>+'[1]Plan1'!D1210</f>
        <v>83.53</v>
      </c>
    </row>
    <row r="1206" spans="1:4" ht="15" customHeight="1">
      <c r="A1206" s="15" t="str">
        <f>+'[1]Plan1'!A1211</f>
        <v>37.04.12</v>
      </c>
      <c r="B1206" s="16" t="str">
        <f>+'[1]Plan1'!B1211</f>
        <v>FORMA CURVA PARA CONCRETO COMUM                                                </v>
      </c>
      <c r="C1206" s="17" t="str">
        <f>+'[1]Plan1'!C1211</f>
        <v>m2</v>
      </c>
      <c r="D1206" s="18">
        <f>+'[1]Plan1'!D1211</f>
        <v>94.65</v>
      </c>
    </row>
    <row r="1207" spans="1:4" ht="15" customHeight="1">
      <c r="A1207" s="19" t="str">
        <f>+'[1]Plan1'!A1212</f>
        <v>37.04.13</v>
      </c>
      <c r="B1207" s="20" t="str">
        <f>+'[1]Plan1'!B1212</f>
        <v>FORMA CURVA PARA CONCRETO APARENTE                                             </v>
      </c>
      <c r="C1207" s="21" t="str">
        <f>+'[1]Plan1'!C1212</f>
        <v>m2</v>
      </c>
      <c r="D1207" s="22">
        <f>+'[1]Plan1'!D1212</f>
        <v>99.56</v>
      </c>
    </row>
    <row r="1208" spans="1:4" ht="15" customHeight="1">
      <c r="A1208" s="15" t="str">
        <f>+'[1]Plan1'!A1213</f>
        <v>37.04.14</v>
      </c>
      <c r="B1208" s="16" t="str">
        <f>+'[1]Plan1'!B1213</f>
        <v>BARRA DE ACO CA-25                                                             </v>
      </c>
      <c r="C1208" s="17" t="str">
        <f>+'[1]Plan1'!C1213</f>
        <v>kg</v>
      </c>
      <c r="D1208" s="18">
        <f>+'[1]Plan1'!D1213</f>
        <v>7.67</v>
      </c>
    </row>
    <row r="1209" spans="1:4" ht="15" customHeight="1">
      <c r="A1209" s="19" t="str">
        <f>+'[1]Plan1'!A1214</f>
        <v>37.04.15</v>
      </c>
      <c r="B1209" s="20" t="str">
        <f>+'[1]Plan1'!B1214</f>
        <v>BARRA DE ACO CA-50                                                             </v>
      </c>
      <c r="C1209" s="21" t="str">
        <f>+'[1]Plan1'!C1214</f>
        <v>kg</v>
      </c>
      <c r="D1209" s="22">
        <f>+'[1]Plan1'!D1214</f>
        <v>7.61</v>
      </c>
    </row>
    <row r="1210" spans="1:4" ht="15" customHeight="1">
      <c r="A1210" s="15" t="str">
        <f>+'[1]Plan1'!A1215</f>
        <v>37.04.16</v>
      </c>
      <c r="B1210" s="16" t="str">
        <f>+'[1]Plan1'!B1215</f>
        <v>BARRA DE ACO CA-60                                                             </v>
      </c>
      <c r="C1210" s="17" t="str">
        <f>+'[1]Plan1'!C1215</f>
        <v>kg</v>
      </c>
      <c r="D1210" s="18">
        <f>+'[1]Plan1'!D1215</f>
        <v>8.48</v>
      </c>
    </row>
    <row r="1211" spans="1:4" ht="15" customHeight="1">
      <c r="A1211" s="19" t="str">
        <f>+'[1]Plan1'!A1216</f>
        <v>37.04.17</v>
      </c>
      <c r="B1211" s="20" t="str">
        <f>+'[1]Plan1'!B1216</f>
        <v>CONCRETO FCK 10MPA                                                             </v>
      </c>
      <c r="C1211" s="21" t="str">
        <f>+'[1]Plan1'!C1216</f>
        <v>m3</v>
      </c>
      <c r="D1211" s="22">
        <f>+'[1]Plan1'!D1216</f>
        <v>370.11</v>
      </c>
    </row>
    <row r="1212" spans="1:4" ht="15" customHeight="1">
      <c r="A1212" s="15" t="str">
        <f>+'[1]Plan1'!A1217</f>
        <v>37.04.19</v>
      </c>
      <c r="B1212" s="16" t="str">
        <f>+'[1]Plan1'!B1217</f>
        <v>CONCRETO FCK 15MPA                                                             </v>
      </c>
      <c r="C1212" s="17" t="str">
        <f>+'[1]Plan1'!C1217</f>
        <v>m3</v>
      </c>
      <c r="D1212" s="18">
        <f>+'[1]Plan1'!D1217</f>
        <v>407.07</v>
      </c>
    </row>
    <row r="1213" spans="1:4" ht="15" customHeight="1">
      <c r="A1213" s="19" t="str">
        <f>+'[1]Plan1'!A1218</f>
        <v>37.04.21</v>
      </c>
      <c r="B1213" s="20" t="str">
        <f>+'[1]Plan1'!B1218</f>
        <v>CONCRETO FCK 18MPA                                                             </v>
      </c>
      <c r="C1213" s="21" t="str">
        <f>+'[1]Plan1'!C1218</f>
        <v>m3</v>
      </c>
      <c r="D1213" s="22">
        <f>+'[1]Plan1'!D1218</f>
        <v>416.67</v>
      </c>
    </row>
    <row r="1214" spans="1:4" ht="15" customHeight="1">
      <c r="A1214" s="15" t="str">
        <f>+'[1]Plan1'!A1219</f>
        <v>37.04.22</v>
      </c>
      <c r="B1214" s="16" t="str">
        <f>+'[1]Plan1'!B1219</f>
        <v>CONCRETO FCK 20MPA                                                             </v>
      </c>
      <c r="C1214" s="17" t="str">
        <f>+'[1]Plan1'!C1219</f>
        <v>m3</v>
      </c>
      <c r="D1214" s="18">
        <f>+'[1]Plan1'!D1219</f>
        <v>434.01</v>
      </c>
    </row>
    <row r="1215" spans="1:4" ht="15" customHeight="1">
      <c r="A1215" s="19" t="str">
        <f>+'[1]Plan1'!A1220</f>
        <v>37.04.23</v>
      </c>
      <c r="B1215" s="20" t="str">
        <f>+'[1]Plan1'!B1220</f>
        <v>CONCRETO FCK 25MPA                                                             </v>
      </c>
      <c r="C1215" s="21" t="str">
        <f>+'[1]Plan1'!C1220</f>
        <v>m3</v>
      </c>
      <c r="D1215" s="22">
        <f>+'[1]Plan1'!D1220</f>
        <v>445.49</v>
      </c>
    </row>
    <row r="1216" spans="1:4" ht="15" customHeight="1">
      <c r="A1216" s="15" t="str">
        <f>+'[1]Plan1'!A1221</f>
        <v>37.04.24</v>
      </c>
      <c r="B1216" s="16" t="str">
        <f>+'[1]Plan1'!B1221</f>
        <v>CONCRETO FCK 30MPA                                                             </v>
      </c>
      <c r="C1216" s="17" t="str">
        <f>+'[1]Plan1'!C1221</f>
        <v>m3</v>
      </c>
      <c r="D1216" s="18">
        <f>+'[1]Plan1'!D1221</f>
        <v>460.23</v>
      </c>
    </row>
    <row r="1217" spans="1:4" ht="15" customHeight="1">
      <c r="A1217" s="19" t="str">
        <f>+'[1]Plan1'!A1222</f>
        <v>37.04.25</v>
      </c>
      <c r="B1217" s="20" t="str">
        <f>+'[1]Plan1'!B1222</f>
        <v>CONCRETO FCK 35MPA                                                             </v>
      </c>
      <c r="C1217" s="21" t="str">
        <f>+'[1]Plan1'!C1222</f>
        <v>m3</v>
      </c>
      <c r="D1217" s="22">
        <f>+'[1]Plan1'!D1222</f>
        <v>469.09</v>
      </c>
    </row>
    <row r="1218" spans="1:4" ht="15" customHeight="1">
      <c r="A1218" s="15" t="str">
        <f>+'[1]Plan1'!A1223</f>
        <v>37.04.26</v>
      </c>
      <c r="B1218" s="16" t="str">
        <f>+'[1]Plan1'!B1223</f>
        <v>CONCRETO FCK 40MPA                                                             </v>
      </c>
      <c r="C1218" s="17" t="str">
        <f>+'[1]Plan1'!C1223</f>
        <v>m3</v>
      </c>
      <c r="D1218" s="18">
        <f>+'[1]Plan1'!D1223</f>
        <v>496.22</v>
      </c>
    </row>
    <row r="1219" spans="1:4" ht="15" customHeight="1">
      <c r="A1219" s="19" t="str">
        <f>+'[1]Plan1'!A1224</f>
        <v>37.04.27</v>
      </c>
      <c r="B1219" s="20" t="str">
        <f>+'[1]Plan1'!B1224</f>
        <v>CONCRETO CICLOPICO                                                             </v>
      </c>
      <c r="C1219" s="21" t="str">
        <f>+'[1]Plan1'!C1224</f>
        <v>m3</v>
      </c>
      <c r="D1219" s="22">
        <f>+'[1]Plan1'!D1224</f>
        <v>372.96</v>
      </c>
    </row>
    <row r="1220" spans="1:4" ht="15" customHeight="1">
      <c r="A1220" s="15" t="str">
        <f>+'[1]Plan1'!A1225</f>
        <v>37.04.28</v>
      </c>
      <c r="B1220" s="16" t="str">
        <f>+'[1]Plan1'!B1225</f>
        <v>BOMBEAMENTO P/CONC.QUALQUER RESIST.                                            </v>
      </c>
      <c r="C1220" s="17" t="str">
        <f>+'[1]Plan1'!C1225</f>
        <v>m3</v>
      </c>
      <c r="D1220" s="18">
        <f>+'[1]Plan1'!D1225</f>
        <v>40.57</v>
      </c>
    </row>
    <row r="1221" spans="1:4" ht="15" customHeight="1">
      <c r="A1221" s="19" t="str">
        <f>+'[1]Plan1'!A1226</f>
        <v>37.04.29</v>
      </c>
      <c r="B1221" s="20" t="str">
        <f>+'[1]Plan1'!B1226</f>
        <v>ENROCAMENTO PEDRA ARRUMADA                                                     </v>
      </c>
      <c r="C1221" s="21" t="str">
        <f>+'[1]Plan1'!C1226</f>
        <v>m3</v>
      </c>
      <c r="D1221" s="22">
        <f>+'[1]Plan1'!D1226</f>
        <v>207.57</v>
      </c>
    </row>
    <row r="1222" spans="1:4" ht="15" customHeight="1">
      <c r="A1222" s="15" t="str">
        <f>+'[1]Plan1'!A1227</f>
        <v>37.04.30</v>
      </c>
      <c r="B1222" s="16" t="str">
        <f>+'[1]Plan1'!B1227</f>
        <v>ENROCAMENTO PEDRA ARRUMADA E REJUNTADA                                         </v>
      </c>
      <c r="C1222" s="17" t="str">
        <f>+'[1]Plan1'!C1227</f>
        <v>m3</v>
      </c>
      <c r="D1222" s="18">
        <f>+'[1]Plan1'!D1227</f>
        <v>310.62</v>
      </c>
    </row>
    <row r="1223" spans="1:4" ht="15" customHeight="1">
      <c r="A1223" s="19" t="str">
        <f>+'[1]Plan1'!A1228</f>
        <v>37.04.31</v>
      </c>
      <c r="B1223" s="20" t="str">
        <f>+'[1]Plan1'!B1228</f>
        <v>ENROCAMENTO PEDRA JOGADA                                                       </v>
      </c>
      <c r="C1223" s="21" t="str">
        <f>+'[1]Plan1'!C1228</f>
        <v>m3</v>
      </c>
      <c r="D1223" s="22">
        <f>+'[1]Plan1'!D1228</f>
        <v>133.97</v>
      </c>
    </row>
    <row r="1224" spans="1:4" ht="15" customHeight="1">
      <c r="A1224" s="15" t="str">
        <f>+'[1]Plan1'!A1229</f>
        <v>37.04.32</v>
      </c>
      <c r="B1224" s="16" t="str">
        <f>+'[1]Plan1'!B1229</f>
        <v>TUBO CONCRETO D=0,40M PA-1 - FORNEC.                                           </v>
      </c>
      <c r="C1224" s="17" t="str">
        <f>+'[1]Plan1'!C1229</f>
        <v>m</v>
      </c>
      <c r="D1224" s="18">
        <f>+'[1]Plan1'!D1229</f>
        <v>95.55</v>
      </c>
    </row>
    <row r="1225" spans="1:4" ht="15" customHeight="1">
      <c r="A1225" s="19" t="str">
        <f>+'[1]Plan1'!A1230</f>
        <v>37.04.33</v>
      </c>
      <c r="B1225" s="20" t="str">
        <f>+'[1]Plan1'!B1230</f>
        <v>TUBO CONCRETO D=0,40M PA-2 - FORNEC.                                           </v>
      </c>
      <c r="C1225" s="21" t="str">
        <f>+'[1]Plan1'!C1230</f>
        <v>m</v>
      </c>
      <c r="D1225" s="22">
        <f>+'[1]Plan1'!D1230</f>
        <v>98.07</v>
      </c>
    </row>
    <row r="1226" spans="1:4" ht="15" customHeight="1">
      <c r="A1226" s="15" t="str">
        <f>+'[1]Plan1'!A1231</f>
        <v>37.04.34</v>
      </c>
      <c r="B1226" s="16" t="str">
        <f>+'[1]Plan1'!B1231</f>
        <v>TUBO CONCRETO D=0,50M PA-3 - FORNEC.                                           </v>
      </c>
      <c r="C1226" s="17" t="str">
        <f>+'[1]Plan1'!C1231</f>
        <v>m</v>
      </c>
      <c r="D1226" s="18">
        <f>+'[1]Plan1'!D1231</f>
        <v>146.24</v>
      </c>
    </row>
    <row r="1227" spans="1:4" ht="15" customHeight="1">
      <c r="A1227" s="19" t="str">
        <f>+'[1]Plan1'!A1232</f>
        <v>37.04.35</v>
      </c>
      <c r="B1227" s="20" t="str">
        <f>+'[1]Plan1'!B1232</f>
        <v>TUBO CONCRETO D=0,60M PA-1 - FORNEC.                                           </v>
      </c>
      <c r="C1227" s="21" t="str">
        <f>+'[1]Plan1'!C1232</f>
        <v>m</v>
      </c>
      <c r="D1227" s="22">
        <f>+'[1]Plan1'!D1232</f>
        <v>149.59</v>
      </c>
    </row>
    <row r="1228" spans="1:4" ht="15" customHeight="1">
      <c r="A1228" s="15" t="str">
        <f>+'[1]Plan1'!A1233</f>
        <v>37.04.36</v>
      </c>
      <c r="B1228" s="16" t="str">
        <f>+'[1]Plan1'!B1233</f>
        <v>TUBO CONCRETO D=0,60M PA-2 - FORNEC.                                           </v>
      </c>
      <c r="C1228" s="17" t="str">
        <f>+'[1]Plan1'!C1233</f>
        <v>m</v>
      </c>
      <c r="D1228" s="18">
        <f>+'[1]Plan1'!D1233</f>
        <v>168.97</v>
      </c>
    </row>
    <row r="1229" spans="1:4" ht="15" customHeight="1">
      <c r="A1229" s="19" t="str">
        <f>+'[1]Plan1'!A1234</f>
        <v>37.04.37</v>
      </c>
      <c r="B1229" s="20" t="str">
        <f>+'[1]Plan1'!B1234</f>
        <v>TUBO CONCRETO D=0,60M PA-3 - FORNEC.                                           </v>
      </c>
      <c r="C1229" s="21" t="str">
        <f>+'[1]Plan1'!C1234</f>
        <v>m</v>
      </c>
      <c r="D1229" s="22">
        <f>+'[1]Plan1'!D1234</f>
        <v>197.34</v>
      </c>
    </row>
    <row r="1230" spans="1:4" ht="15" customHeight="1">
      <c r="A1230" s="15" t="str">
        <f>+'[1]Plan1'!A1235</f>
        <v>37.04.38</v>
      </c>
      <c r="B1230" s="16" t="str">
        <f>+'[1]Plan1'!B1235</f>
        <v>TUBO CONCRETO D=0,60M PA-4 - FORNEC.                                           </v>
      </c>
      <c r="C1230" s="17" t="str">
        <f>+'[1]Plan1'!C1235</f>
        <v>m</v>
      </c>
      <c r="D1230" s="18">
        <f>+'[1]Plan1'!D1235</f>
        <v>228.81</v>
      </c>
    </row>
    <row r="1231" spans="1:4" ht="15" customHeight="1">
      <c r="A1231" s="19" t="str">
        <f>+'[1]Plan1'!A1236</f>
        <v>37.04.39</v>
      </c>
      <c r="B1231" s="20" t="str">
        <f>+'[1]Plan1'!B1236</f>
        <v>TUBO CONCRETO D=0,80M PA-1 - FORNEC.                                           </v>
      </c>
      <c r="C1231" s="21" t="str">
        <f>+'[1]Plan1'!C1236</f>
        <v>m</v>
      </c>
      <c r="D1231" s="22">
        <f>+'[1]Plan1'!D1236</f>
        <v>248.62</v>
      </c>
    </row>
    <row r="1232" spans="1:4" ht="15" customHeight="1">
      <c r="A1232" s="15" t="str">
        <f>+'[1]Plan1'!A1237</f>
        <v>37.04.40</v>
      </c>
      <c r="B1232" s="16" t="str">
        <f>+'[1]Plan1'!B1237</f>
        <v>TUBO CONCRETO D=0,80M PA-2 - FORNEC.                                           </v>
      </c>
      <c r="C1232" s="17" t="str">
        <f>+'[1]Plan1'!C1237</f>
        <v>m</v>
      </c>
      <c r="D1232" s="18">
        <f>+'[1]Plan1'!D1237</f>
        <v>251.57</v>
      </c>
    </row>
    <row r="1233" spans="1:4" ht="15" customHeight="1">
      <c r="A1233" s="19" t="str">
        <f>+'[1]Plan1'!A1238</f>
        <v>37.04.41</v>
      </c>
      <c r="B1233" s="20" t="str">
        <f>+'[1]Plan1'!B1238</f>
        <v>TUBO CONCRETO D=0,80M PA-3 - FORNEC.                                           </v>
      </c>
      <c r="C1233" s="21" t="str">
        <f>+'[1]Plan1'!C1238</f>
        <v>m</v>
      </c>
      <c r="D1233" s="22">
        <f>+'[1]Plan1'!D1238</f>
        <v>333.64</v>
      </c>
    </row>
    <row r="1234" spans="1:4" ht="15" customHeight="1">
      <c r="A1234" s="15" t="str">
        <f>+'[1]Plan1'!A1239</f>
        <v>37.04.42</v>
      </c>
      <c r="B1234" s="16" t="str">
        <f>+'[1]Plan1'!B1239</f>
        <v>TUBO CONCRETO D=0,80M PA-4 - FORNEC.                                           </v>
      </c>
      <c r="C1234" s="17" t="str">
        <f>+'[1]Plan1'!C1239</f>
        <v>m</v>
      </c>
      <c r="D1234" s="18">
        <f>+'[1]Plan1'!D1239</f>
        <v>391.76</v>
      </c>
    </row>
    <row r="1235" spans="1:4" ht="15" customHeight="1">
      <c r="A1235" s="19" t="str">
        <f>+'[1]Plan1'!A1240</f>
        <v>37.04.43</v>
      </c>
      <c r="B1235" s="20" t="str">
        <f>+'[1]Plan1'!B1240</f>
        <v>TUBO CONCRETO D=1,00M PA-1 - FORNEC.                                           </v>
      </c>
      <c r="C1235" s="21" t="str">
        <f>+'[1]Plan1'!C1240</f>
        <v>m</v>
      </c>
      <c r="D1235" s="22">
        <f>+'[1]Plan1'!D1240</f>
        <v>357.89</v>
      </c>
    </row>
    <row r="1236" spans="1:4" ht="15" customHeight="1">
      <c r="A1236" s="15" t="str">
        <f>+'[1]Plan1'!A1241</f>
        <v>37.04.44</v>
      </c>
      <c r="B1236" s="16" t="str">
        <f>+'[1]Plan1'!B1241</f>
        <v>TUBO CONCRETO D=1,20M PA-1 - FORNEC.                                           </v>
      </c>
      <c r="C1236" s="17" t="str">
        <f>+'[1]Plan1'!C1241</f>
        <v>m</v>
      </c>
      <c r="D1236" s="18">
        <f>+'[1]Plan1'!D1241</f>
        <v>514.47</v>
      </c>
    </row>
    <row r="1237" spans="1:4" ht="15" customHeight="1">
      <c r="A1237" s="19" t="str">
        <f>+'[1]Plan1'!A1242</f>
        <v>37.04.45</v>
      </c>
      <c r="B1237" s="20" t="str">
        <f>+'[1]Plan1'!B1242</f>
        <v>TUBO CONCRETO D=1,50M PA-1 - FORNEC.                                           </v>
      </c>
      <c r="C1237" s="21" t="str">
        <f>+'[1]Plan1'!C1242</f>
        <v>m</v>
      </c>
      <c r="D1237" s="22">
        <f>+'[1]Plan1'!D1242</f>
        <v>727.73</v>
      </c>
    </row>
    <row r="1238" spans="1:4" ht="15" customHeight="1">
      <c r="A1238" s="15" t="str">
        <f>+'[1]Plan1'!A1243</f>
        <v>37.04.46</v>
      </c>
      <c r="B1238" s="16" t="str">
        <f>+'[1]Plan1'!B1243</f>
        <v>TUBO CONCRETO D=0,40M ASSENTAMENTO                                             </v>
      </c>
      <c r="C1238" s="17" t="str">
        <f>+'[1]Plan1'!C1243</f>
        <v>m</v>
      </c>
      <c r="D1238" s="18">
        <f>+'[1]Plan1'!D1243</f>
        <v>39.5</v>
      </c>
    </row>
    <row r="1239" spans="1:4" ht="15" customHeight="1">
      <c r="A1239" s="19" t="str">
        <f>+'[1]Plan1'!A1244</f>
        <v>37.04.47</v>
      </c>
      <c r="B1239" s="20" t="str">
        <f>+'[1]Plan1'!B1244</f>
        <v>TUBO CONCRETO D=0,50M ASSENTAMENTO                                             </v>
      </c>
      <c r="C1239" s="21" t="str">
        <f>+'[1]Plan1'!C1244</f>
        <v>m</v>
      </c>
      <c r="D1239" s="22">
        <f>+'[1]Plan1'!D1244</f>
        <v>46.52</v>
      </c>
    </row>
    <row r="1240" spans="1:4" ht="15" customHeight="1">
      <c r="A1240" s="15" t="str">
        <f>+'[1]Plan1'!A1245</f>
        <v>37.04.48</v>
      </c>
      <c r="B1240" s="16" t="str">
        <f>+'[1]Plan1'!B1245</f>
        <v>TUBO CONCRETO D=0,60M ASSENTAMENTO                                             </v>
      </c>
      <c r="C1240" s="17" t="str">
        <f>+'[1]Plan1'!C1245</f>
        <v>m</v>
      </c>
      <c r="D1240" s="18">
        <f>+'[1]Plan1'!D1245</f>
        <v>52.67</v>
      </c>
    </row>
    <row r="1241" spans="1:4" ht="15" customHeight="1">
      <c r="A1241" s="19" t="str">
        <f>+'[1]Plan1'!A1246</f>
        <v>37.04.49</v>
      </c>
      <c r="B1241" s="20" t="str">
        <f>+'[1]Plan1'!B1246</f>
        <v>TUBO CONCRETO D=0,80M ASSENTAMENTO                                             </v>
      </c>
      <c r="C1241" s="21" t="str">
        <f>+'[1]Plan1'!C1246</f>
        <v>m</v>
      </c>
      <c r="D1241" s="22">
        <f>+'[1]Plan1'!D1246</f>
        <v>72.41</v>
      </c>
    </row>
    <row r="1242" spans="1:4" ht="15" customHeight="1">
      <c r="A1242" s="15" t="str">
        <f>+'[1]Plan1'!A1247</f>
        <v>37.04.50</v>
      </c>
      <c r="B1242" s="16" t="str">
        <f>+'[1]Plan1'!B1247</f>
        <v>TUBO CONCRETO D=1,00M ASSENTAMENTO                                             </v>
      </c>
      <c r="C1242" s="17" t="str">
        <f>+'[1]Plan1'!C1247</f>
        <v>m</v>
      </c>
      <c r="D1242" s="18">
        <f>+'[1]Plan1'!D1247</f>
        <v>89.22</v>
      </c>
    </row>
    <row r="1243" spans="1:4" ht="15" customHeight="1">
      <c r="A1243" s="19" t="str">
        <f>+'[1]Plan1'!A1248</f>
        <v>37.04.51</v>
      </c>
      <c r="B1243" s="20" t="str">
        <f>+'[1]Plan1'!B1248</f>
        <v>TUBO CONCRETO D=1,20M ASSENTAMENTO                                             </v>
      </c>
      <c r="C1243" s="21" t="str">
        <f>+'[1]Plan1'!C1248</f>
        <v>m</v>
      </c>
      <c r="D1243" s="22">
        <f>+'[1]Plan1'!D1248</f>
        <v>147.82</v>
      </c>
    </row>
    <row r="1244" spans="1:4" ht="15" customHeight="1">
      <c r="A1244" s="15" t="str">
        <f>+'[1]Plan1'!A1249</f>
        <v>37.04.52</v>
      </c>
      <c r="B1244" s="16" t="str">
        <f>+'[1]Plan1'!B1249</f>
        <v>TUBO CONCRETO D=1,50M ASSENTAMENTO                                             </v>
      </c>
      <c r="C1244" s="17" t="str">
        <f>+'[1]Plan1'!C1249</f>
        <v>m</v>
      </c>
      <c r="D1244" s="18">
        <f>+'[1]Plan1'!D1249</f>
        <v>224.96</v>
      </c>
    </row>
    <row r="1245" spans="1:4" ht="15" customHeight="1">
      <c r="A1245" s="19" t="str">
        <f>+'[1]Plan1'!A1250</f>
        <v>37.04.53</v>
      </c>
      <c r="B1245" s="20" t="str">
        <f>+'[1]Plan1'!B1250</f>
        <v>GABIAO TIPO CAIXA LARG.50CM - TELA GALV.                                       </v>
      </c>
      <c r="C1245" s="21" t="str">
        <f>+'[1]Plan1'!C1250</f>
        <v>m3</v>
      </c>
      <c r="D1245" s="22">
        <f>+'[1]Plan1'!D1250</f>
        <v>361.49</v>
      </c>
    </row>
    <row r="1246" spans="1:4" ht="15" customHeight="1">
      <c r="A1246" s="15" t="str">
        <f>+'[1]Plan1'!A1251</f>
        <v>37.04.54</v>
      </c>
      <c r="B1246" s="16" t="str">
        <f>+'[1]Plan1'!B1251</f>
        <v>GABIAO TIPO COLCHAO ESPES.17CM-TELA GALV                                       </v>
      </c>
      <c r="C1246" s="17" t="str">
        <f>+'[1]Plan1'!C1251</f>
        <v>m2</v>
      </c>
      <c r="D1246" s="18">
        <f>+'[1]Plan1'!D1251</f>
        <v>103.29</v>
      </c>
    </row>
    <row r="1247" spans="1:4" ht="15" customHeight="1">
      <c r="A1247" s="19" t="str">
        <f>+'[1]Plan1'!A1252</f>
        <v>37.04.55</v>
      </c>
      <c r="B1247" s="20" t="str">
        <f>+'[1]Plan1'!B1252</f>
        <v>GABIAO TIPO COLCHAO ESPES.23CM-TELA GALV                                       </v>
      </c>
      <c r="C1247" s="21" t="str">
        <f>+'[1]Plan1'!C1252</f>
        <v>m2</v>
      </c>
      <c r="D1247" s="22">
        <f>+'[1]Plan1'!D1252</f>
        <v>118.67</v>
      </c>
    </row>
    <row r="1248" spans="1:4" ht="15" customHeight="1">
      <c r="A1248" s="15" t="str">
        <f>+'[1]Plan1'!A1253</f>
        <v>37.04.56</v>
      </c>
      <c r="B1248" s="16" t="str">
        <f>+'[1]Plan1'!B1253</f>
        <v>GABIAO TIPO COLCHAO ESPES.30CM-TELA GALV                                       </v>
      </c>
      <c r="C1248" s="17" t="str">
        <f>+'[1]Plan1'!C1253</f>
        <v>m2</v>
      </c>
      <c r="D1248" s="18">
        <f>+'[1]Plan1'!D1253</f>
        <v>134.64</v>
      </c>
    </row>
    <row r="1249" spans="1:4" ht="15" customHeight="1">
      <c r="A1249" s="19" t="str">
        <f>+'[1]Plan1'!A1254</f>
        <v>37.04.57</v>
      </c>
      <c r="B1249" s="20" t="str">
        <f>+'[1]Plan1'!B1254</f>
        <v>GABIAO TIPO COLCHAO ESPES.17CM-TELA PVC                                        </v>
      </c>
      <c r="C1249" s="21" t="str">
        <f>+'[1]Plan1'!C1254</f>
        <v>m2</v>
      </c>
      <c r="D1249" s="22">
        <f>+'[1]Plan1'!D1254</f>
        <v>116.14</v>
      </c>
    </row>
    <row r="1250" spans="1:4" ht="15" customHeight="1">
      <c r="A1250" s="15" t="str">
        <f>+'[1]Plan1'!A1255</f>
        <v>37.04.58</v>
      </c>
      <c r="B1250" s="16" t="str">
        <f>+'[1]Plan1'!B1255</f>
        <v>GABIAO TIPO COLCHAO ESPES.23CM-TELA PVC                                        </v>
      </c>
      <c r="C1250" s="17" t="str">
        <f>+'[1]Plan1'!C1255</f>
        <v>m2</v>
      </c>
      <c r="D1250" s="18">
        <f>+'[1]Plan1'!D1255</f>
        <v>130.13</v>
      </c>
    </row>
    <row r="1251" spans="1:4" ht="15" customHeight="1">
      <c r="A1251" s="19" t="str">
        <f>+'[1]Plan1'!A1256</f>
        <v>37.04.59</v>
      </c>
      <c r="B1251" s="20" t="str">
        <f>+'[1]Plan1'!B1256</f>
        <v>GABIAO TIPO COLCHAO ESPES.30CM-TELA PVC                                        </v>
      </c>
      <c r="C1251" s="21" t="str">
        <f>+'[1]Plan1'!C1256</f>
        <v>m2</v>
      </c>
      <c r="D1251" s="22">
        <f>+'[1]Plan1'!D1256</f>
        <v>147.27</v>
      </c>
    </row>
    <row r="1252" spans="1:4" ht="15" customHeight="1">
      <c r="A1252" s="15" t="str">
        <f>+'[1]Plan1'!A1257</f>
        <v>37.04.60</v>
      </c>
      <c r="B1252" s="16" t="str">
        <f>+'[1]Plan1'!B1257</f>
        <v>GABIAO TIPO SACO - TELA GALV.                                                  </v>
      </c>
      <c r="C1252" s="17" t="str">
        <f>+'[1]Plan1'!C1257</f>
        <v>m3</v>
      </c>
      <c r="D1252" s="18">
        <f>+'[1]Plan1'!D1257</f>
        <v>338.1</v>
      </c>
    </row>
    <row r="1253" spans="1:4" ht="15" customHeight="1">
      <c r="A1253" s="19" t="str">
        <f>+'[1]Plan1'!A1258</f>
        <v>37.04.61</v>
      </c>
      <c r="B1253" s="20" t="str">
        <f>+'[1]Plan1'!B1258</f>
        <v>CAMADA FILTRANTE PEDRA BRITADA                                                 </v>
      </c>
      <c r="C1253" s="21" t="str">
        <f>+'[1]Plan1'!C1258</f>
        <v>m3</v>
      </c>
      <c r="D1253" s="22">
        <f>+'[1]Plan1'!D1258</f>
        <v>115.48</v>
      </c>
    </row>
    <row r="1254" spans="1:4" ht="15" customHeight="1">
      <c r="A1254" s="15" t="str">
        <f>+'[1]Plan1'!A1259</f>
        <v>37.04.62</v>
      </c>
      <c r="B1254" s="16" t="str">
        <f>+'[1]Plan1'!B1259</f>
        <v>CANALETA CONCRETO 40CM                                                         </v>
      </c>
      <c r="C1254" s="17" t="str">
        <f>+'[1]Plan1'!C1259</f>
        <v>m</v>
      </c>
      <c r="D1254" s="18">
        <f>+'[1]Plan1'!D1259</f>
        <v>45.14</v>
      </c>
    </row>
    <row r="1255" spans="1:4" ht="15" customHeight="1">
      <c r="A1255" s="19" t="str">
        <f>+'[1]Plan1'!A1260</f>
        <v>37.04.63</v>
      </c>
      <c r="B1255" s="20" t="str">
        <f>+'[1]Plan1'!B1260</f>
        <v>CANALETA CONCRETO 60CM                                                         </v>
      </c>
      <c r="C1255" s="21" t="str">
        <f>+'[1]Plan1'!C1260</f>
        <v>m</v>
      </c>
      <c r="D1255" s="22">
        <f>+'[1]Plan1'!D1260</f>
        <v>73.88</v>
      </c>
    </row>
    <row r="1256" spans="1:4" ht="15" customHeight="1">
      <c r="A1256" s="15" t="str">
        <f>+'[1]Plan1'!A1261</f>
        <v>37.04.64</v>
      </c>
      <c r="B1256" s="16" t="str">
        <f>+'[1]Plan1'!B1261</f>
        <v>CANALETA CONCRETO 80CM                                                         </v>
      </c>
      <c r="C1256" s="17" t="str">
        <f>+'[1]Plan1'!C1261</f>
        <v>m</v>
      </c>
      <c r="D1256" s="18">
        <f>+'[1]Plan1'!D1261</f>
        <v>131.63</v>
      </c>
    </row>
    <row r="1257" spans="1:4" ht="15" customHeight="1">
      <c r="A1257" s="19" t="str">
        <f>+'[1]Plan1'!A1262</f>
        <v>37.04.65</v>
      </c>
      <c r="B1257" s="20" t="str">
        <f>+'[1]Plan1'!B1262</f>
        <v>TUBO PVC PERFURADO OU NAO D=0,050M                                             </v>
      </c>
      <c r="C1257" s="21" t="str">
        <f>+'[1]Plan1'!C1262</f>
        <v>m</v>
      </c>
      <c r="D1257" s="22">
        <f>+'[1]Plan1'!D1262</f>
        <v>18.98</v>
      </c>
    </row>
    <row r="1258" spans="1:4" ht="15" customHeight="1">
      <c r="A1258" s="15" t="str">
        <f>+'[1]Plan1'!A1263</f>
        <v>37.04.66</v>
      </c>
      <c r="B1258" s="16" t="str">
        <f>+'[1]Plan1'!B1263</f>
        <v>TUBO PVC PERFURADO OU NAO D=0,10M                                              </v>
      </c>
      <c r="C1258" s="17" t="str">
        <f>+'[1]Plan1'!C1263</f>
        <v>m</v>
      </c>
      <c r="D1258" s="18">
        <f>+'[1]Plan1'!D1263</f>
        <v>33.18</v>
      </c>
    </row>
    <row r="1259" spans="1:4" ht="15" customHeight="1">
      <c r="A1259" s="19" t="str">
        <f>+'[1]Plan1'!A1264</f>
        <v>37.04.67</v>
      </c>
      <c r="B1259" s="20" t="str">
        <f>+'[1]Plan1'!B1264</f>
        <v>TUBO PVC PERFURADO OU NAO D=0,15M                                              </v>
      </c>
      <c r="C1259" s="21" t="str">
        <f>+'[1]Plan1'!C1264</f>
        <v>m</v>
      </c>
      <c r="D1259" s="22">
        <f>+'[1]Plan1'!D1264</f>
        <v>67.35</v>
      </c>
    </row>
    <row r="1260" spans="1:4" ht="15" customHeight="1">
      <c r="A1260" s="15" t="str">
        <f>+'[1]Plan1'!A1265</f>
        <v>37.04.68</v>
      </c>
      <c r="B1260" s="16" t="str">
        <f>+'[1]Plan1'!B1265</f>
        <v>MANTA GEOTEXTIL NAO TECIDA                                                     </v>
      </c>
      <c r="C1260" s="17" t="str">
        <f>+'[1]Plan1'!C1265</f>
        <v>kg</v>
      </c>
      <c r="D1260" s="18">
        <f>+'[1]Plan1'!D1265</f>
        <v>23.3</v>
      </c>
    </row>
    <row r="1261" spans="1:4" ht="15" customHeight="1">
      <c r="A1261" s="19" t="str">
        <f>+'[1]Plan1'!A1266</f>
        <v>37.04.68.01</v>
      </c>
      <c r="B1261" s="20" t="str">
        <f>+'[1]Plan1'!B1266</f>
        <v>MANTA GEOTEXTIL NAO TECIDA RESISTENCIA LONGITUDINAL 7KN/M                      </v>
      </c>
      <c r="C1261" s="21" t="str">
        <f>+'[1]Plan1'!C1266</f>
        <v>m2</v>
      </c>
      <c r="D1261" s="22">
        <f>+'[1]Plan1'!D1266</f>
        <v>4.5</v>
      </c>
    </row>
    <row r="1262" spans="1:4" ht="15" customHeight="1">
      <c r="A1262" s="15" t="str">
        <f>+'[1]Plan1'!A1267</f>
        <v>37.04.68.02</v>
      </c>
      <c r="B1262" s="16" t="str">
        <f>+'[1]Plan1'!B1267</f>
        <v>MANTA GEOTEXTIL NAO TECIDA RESISTENCIA LONGITUDINAL 8KN/M                      </v>
      </c>
      <c r="C1262" s="17" t="str">
        <f>+'[1]Plan1'!C1267</f>
        <v>m2</v>
      </c>
      <c r="D1262" s="18">
        <f>+'[1]Plan1'!D1267</f>
        <v>4.84</v>
      </c>
    </row>
    <row r="1263" spans="1:4" ht="15" customHeight="1">
      <c r="A1263" s="19" t="str">
        <f>+'[1]Plan1'!A1268</f>
        <v>37.04.68.03</v>
      </c>
      <c r="B1263" s="20" t="str">
        <f>+'[1]Plan1'!B1268</f>
        <v>MANTA GEOTEXTIL NAO TECIDA RESISTENCIA LONGITUDINAL 9KN/M                      </v>
      </c>
      <c r="C1263" s="21" t="str">
        <f>+'[1]Plan1'!C1268</f>
        <v>m2</v>
      </c>
      <c r="D1263" s="22">
        <f>+'[1]Plan1'!D1268</f>
        <v>5.59</v>
      </c>
    </row>
    <row r="1264" spans="1:4" ht="15" customHeight="1">
      <c r="A1264" s="15" t="str">
        <f>+'[1]Plan1'!A1269</f>
        <v>37.04.68.04</v>
      </c>
      <c r="B1264" s="16" t="str">
        <f>+'[1]Plan1'!B1269</f>
        <v>MANTA GEOTEXTIL NAO TECIDA RESISTENCIA LONGITUDINAL 10 KN/M                    </v>
      </c>
      <c r="C1264" s="17" t="str">
        <f>+'[1]Plan1'!C1269</f>
        <v>m2</v>
      </c>
      <c r="D1264" s="18">
        <f>+'[1]Plan1'!D1269</f>
        <v>6.13</v>
      </c>
    </row>
    <row r="1265" spans="1:4" ht="15" customHeight="1">
      <c r="A1265" s="19" t="str">
        <f>+'[1]Plan1'!A1270</f>
        <v>37.04.68.05</v>
      </c>
      <c r="B1265" s="20" t="str">
        <f>+'[1]Plan1'!B1270</f>
        <v>MANTA GEOTEXTIL NAO TECIDA RESISTENCIA LONGITUDINAL 14 KN/M                    </v>
      </c>
      <c r="C1265" s="21" t="str">
        <f>+'[1]Plan1'!C1270</f>
        <v>m2</v>
      </c>
      <c r="D1265" s="22">
        <f>+'[1]Plan1'!D1270</f>
        <v>7.44</v>
      </c>
    </row>
    <row r="1266" spans="1:4" ht="15" customHeight="1">
      <c r="A1266" s="15" t="str">
        <f>+'[1]Plan1'!A1271</f>
        <v>37.04.68.06</v>
      </c>
      <c r="B1266" s="16" t="str">
        <f>+'[1]Plan1'!B1271</f>
        <v>MANTA GEOTEXTIL NAO TECIDA RESISTENCIA LONGITUDINAL 16 KN/M                    </v>
      </c>
      <c r="C1266" s="17" t="str">
        <f>+'[1]Plan1'!C1271</f>
        <v>m2</v>
      </c>
      <c r="D1266" s="18">
        <f>+'[1]Plan1'!D1271</f>
        <v>8.74</v>
      </c>
    </row>
    <row r="1267" spans="1:4" ht="15" customHeight="1">
      <c r="A1267" s="19" t="str">
        <f>+'[1]Plan1'!A1272</f>
        <v>37.04.68.07</v>
      </c>
      <c r="B1267" s="20" t="str">
        <f>+'[1]Plan1'!B1272</f>
        <v>MANTA GEOTEXTIL NAO TECIDA RESISTENCIA LONGITUDINAL 21 KN/M                    </v>
      </c>
      <c r="C1267" s="21" t="str">
        <f>+'[1]Plan1'!C1272</f>
        <v>m2</v>
      </c>
      <c r="D1267" s="22">
        <f>+'[1]Plan1'!D1272</f>
        <v>11.35</v>
      </c>
    </row>
    <row r="1268" spans="1:4" ht="15" customHeight="1">
      <c r="A1268" s="15" t="str">
        <f>+'[1]Plan1'!A1273</f>
        <v>37.04.68.08</v>
      </c>
      <c r="B1268" s="16" t="str">
        <f>+'[1]Plan1'!B1273</f>
        <v>MANTA GEOTEXTIL NAO TECIDA RESISTENCIA LONGITUDINAL 26 KN/M                    </v>
      </c>
      <c r="C1268" s="17" t="str">
        <f>+'[1]Plan1'!C1273</f>
        <v>m2</v>
      </c>
      <c r="D1268" s="18">
        <f>+'[1]Plan1'!D1273</f>
        <v>13.94</v>
      </c>
    </row>
    <row r="1269" spans="1:4" ht="15" customHeight="1">
      <c r="A1269" s="19" t="str">
        <f>+'[1]Plan1'!A1274</f>
        <v>37.04.68.09</v>
      </c>
      <c r="B1269" s="20" t="str">
        <f>+'[1]Plan1'!B1274</f>
        <v>MANTA GEOTEXTIL NAO TECIDA RESISTENCIA LONGITUDINAL 31 KN/M                    </v>
      </c>
      <c r="C1269" s="21" t="str">
        <f>+'[1]Plan1'!C1274</f>
        <v>m2</v>
      </c>
      <c r="D1269" s="22">
        <f>+'[1]Plan1'!D1274</f>
        <v>16.54</v>
      </c>
    </row>
    <row r="1270" spans="1:4" ht="15" customHeight="1">
      <c r="A1270" s="15" t="str">
        <f>+'[1]Plan1'!A1275</f>
        <v>37.04.68.10</v>
      </c>
      <c r="B1270" s="16" t="str">
        <f>+'[1]Plan1'!B1275</f>
        <v>MANTA GEOTEXTIL TECIDA RESISTENCIA LONGITUDINAL 24 KN/M                        </v>
      </c>
      <c r="C1270" s="17" t="str">
        <f>+'[1]Plan1'!C1275</f>
        <v>m2</v>
      </c>
      <c r="D1270" s="18">
        <f>+'[1]Plan1'!D1275</f>
        <v>6.31</v>
      </c>
    </row>
    <row r="1271" spans="1:4" ht="15" customHeight="1">
      <c r="A1271" s="19" t="str">
        <f>+'[1]Plan1'!A1276</f>
        <v>37.04.68.11</v>
      </c>
      <c r="B1271" s="20" t="str">
        <f>+'[1]Plan1'!B1276</f>
        <v>MANTA GEOTEXTIL TECIDA RESISTENCIA LONGITUDINAL 48 KN/M                        </v>
      </c>
      <c r="C1271" s="21" t="str">
        <f>+'[1]Plan1'!C1276</f>
        <v>m2</v>
      </c>
      <c r="D1271" s="22">
        <f>+'[1]Plan1'!D1276</f>
        <v>9.9</v>
      </c>
    </row>
    <row r="1272" spans="1:4" ht="15" customHeight="1">
      <c r="A1272" s="15" t="str">
        <f>+'[1]Plan1'!A1277</f>
        <v>37.04.69</v>
      </c>
      <c r="B1272" s="16" t="str">
        <f>+'[1]Plan1'!B1277</f>
        <v>MANTA GEOTEXTIL TECIDA                                                         </v>
      </c>
      <c r="C1272" s="17" t="str">
        <f>+'[1]Plan1'!C1277</f>
        <v>kg</v>
      </c>
      <c r="D1272" s="18">
        <f>+'[1]Plan1'!D1277</f>
        <v>36.03</v>
      </c>
    </row>
    <row r="1273" spans="1:4" ht="15" customHeight="1">
      <c r="A1273" s="19" t="str">
        <f>+'[1]Plan1'!A1278</f>
        <v>37.04.70</v>
      </c>
      <c r="B1273" s="20" t="str">
        <f>+'[1]Plan1'!B1278</f>
        <v>ENCHIMENTO DE VALA COM AREIA LAVADA                                            </v>
      </c>
      <c r="C1273" s="21" t="str">
        <f>+'[1]Plan1'!C1278</f>
        <v>m3</v>
      </c>
      <c r="D1273" s="22">
        <f>+'[1]Plan1'!D1278</f>
        <v>138.42</v>
      </c>
    </row>
    <row r="1274" spans="1:4" ht="15" customHeight="1">
      <c r="A1274" s="15" t="str">
        <f>+'[1]Plan1'!A1279</f>
        <v>37.04.71</v>
      </c>
      <c r="B1274" s="16" t="str">
        <f>+'[1]Plan1'!B1279</f>
        <v>ENCHIMENTO DE VALA COM PEDRA BRITADA 3E4                                       </v>
      </c>
      <c r="C1274" s="17" t="str">
        <f>+'[1]Plan1'!C1279</f>
        <v>m3</v>
      </c>
      <c r="D1274" s="18">
        <f>+'[1]Plan1'!D1279</f>
        <v>106.95</v>
      </c>
    </row>
    <row r="1275" spans="1:4" ht="15" customHeight="1">
      <c r="A1275" s="19" t="str">
        <f>+'[1]Plan1'!A1280</f>
        <v>37.04.72</v>
      </c>
      <c r="B1275" s="20" t="str">
        <f>+'[1]Plan1'!B1280</f>
        <v>ENCHIMENTO DE VALA COM PEDRA RACHAO                                            </v>
      </c>
      <c r="C1275" s="21" t="str">
        <f>+'[1]Plan1'!C1280</f>
        <v>m3</v>
      </c>
      <c r="D1275" s="22">
        <f>+'[1]Plan1'!D1280</f>
        <v>89.21</v>
      </c>
    </row>
    <row r="1276" spans="1:4" ht="15" customHeight="1">
      <c r="A1276" s="15" t="str">
        <f>+'[1]Plan1'!A1281</f>
        <v>37.04.73</v>
      </c>
      <c r="B1276" s="16" t="str">
        <f>+'[1]Plan1'!B1281</f>
        <v>TUBO ACO CORRUGADO GALV.MET.NAO DESTRUT.                                       </v>
      </c>
      <c r="C1276" s="17" t="str">
        <f>+'[1]Plan1'!C1281</f>
        <v>kg</v>
      </c>
      <c r="D1276" s="18">
        <f>+'[1]Plan1'!D1281</f>
        <v>29.76</v>
      </c>
    </row>
    <row r="1277" spans="1:4" ht="15" customHeight="1">
      <c r="A1277" s="19" t="str">
        <f>+'[1]Plan1'!A1282</f>
        <v>37.04.74</v>
      </c>
      <c r="B1277" s="20" t="str">
        <f>+'[1]Plan1'!B1282</f>
        <v>TUBO ACO CORR.EPOXI MET.NAO DESTRUTIVO                                         </v>
      </c>
      <c r="C1277" s="21" t="str">
        <f>+'[1]Plan1'!C1282</f>
        <v>kg</v>
      </c>
      <c r="D1277" s="22">
        <f>+'[1]Plan1'!D1282</f>
        <v>30.64</v>
      </c>
    </row>
    <row r="1278" spans="1:4" ht="15" customHeight="1">
      <c r="A1278" s="15" t="str">
        <f>+'[1]Plan1'!A1283</f>
        <v>37.04.75</v>
      </c>
      <c r="B1278" s="16" t="str">
        <f>+'[1]Plan1'!B1283</f>
        <v>TUBO ACO CORR.GALV.MET.DESTRUTIVO                                              </v>
      </c>
      <c r="C1278" s="17" t="str">
        <f>+'[1]Plan1'!C1283</f>
        <v>kg</v>
      </c>
      <c r="D1278" s="18">
        <f>+'[1]Plan1'!D1283</f>
        <v>17.22</v>
      </c>
    </row>
    <row r="1279" spans="1:4" ht="15" customHeight="1">
      <c r="A1279" s="19" t="str">
        <f>+'[1]Plan1'!A1284</f>
        <v>37.04.76</v>
      </c>
      <c r="B1279" s="20" t="str">
        <f>+'[1]Plan1'!B1284</f>
        <v>TUBO ACO CORR.EPOXI MET. DESTRUTIVO                                            </v>
      </c>
      <c r="C1279" s="21" t="str">
        <f>+'[1]Plan1'!C1284</f>
        <v>kg</v>
      </c>
      <c r="D1279" s="22">
        <f>+'[1]Plan1'!D1284</f>
        <v>18.55</v>
      </c>
    </row>
    <row r="1280" spans="1:4" ht="15" customHeight="1">
      <c r="A1280" s="15" t="str">
        <f>+'[1]Plan1'!A1285</f>
        <v>37.05.04</v>
      </c>
      <c r="B1280" s="16" t="str">
        <f>+'[1]Plan1'!B1285</f>
        <v>SUPORTE MADEIRA TRATADA 0,10X0,10M                                             </v>
      </c>
      <c r="C1280" s="17" t="str">
        <f>+'[1]Plan1'!C1285</f>
        <v>m</v>
      </c>
      <c r="D1280" s="18">
        <f>+'[1]Plan1'!D1285</f>
        <v>73.53</v>
      </c>
    </row>
    <row r="1281" spans="1:4" ht="15" customHeight="1">
      <c r="A1281" s="19" t="str">
        <f>+'[1]Plan1'!A1286</f>
        <v>37.05.05</v>
      </c>
      <c r="B1281" s="20" t="str">
        <f>+'[1]Plan1'!B1286</f>
        <v>SUPORTE DE PERFIL METALICO GALVANIZADO                                         </v>
      </c>
      <c r="C1281" s="21" t="str">
        <f>+'[1]Plan1'!C1286</f>
        <v>kg</v>
      </c>
      <c r="D1281" s="22">
        <f>+'[1]Plan1'!D1286</f>
        <v>18.06</v>
      </c>
    </row>
    <row r="1282" spans="1:4" ht="15" customHeight="1">
      <c r="A1282" s="15" t="str">
        <f>+'[1]Plan1'!A1287</f>
        <v>37.05.06</v>
      </c>
      <c r="B1282" s="16" t="str">
        <f>+'[1]Plan1'!B1287</f>
        <v>SUPORTE DE TUBO GALVANIZADO D=2 1/2"                                           </v>
      </c>
      <c r="C1282" s="17" t="str">
        <f>+'[1]Plan1'!C1287</f>
        <v>m</v>
      </c>
      <c r="D1282" s="18">
        <f>+'[1]Plan1'!D1287</f>
        <v>81.14</v>
      </c>
    </row>
    <row r="1283" spans="1:4" ht="15" customHeight="1">
      <c r="A1283" s="19" t="str">
        <f>+'[1]Plan1'!A1288</f>
        <v>37.05.07</v>
      </c>
      <c r="B1283" s="20" t="str">
        <f>+'[1]Plan1'!B1288</f>
        <v>SUBSTITUICAO DE DEFENSA SEMI-MALEAVEL                                          </v>
      </c>
      <c r="C1283" s="21" t="str">
        <f>+'[1]Plan1'!C1288</f>
        <v>m</v>
      </c>
      <c r="D1283" s="22">
        <f>+'[1]Plan1'!D1288</f>
        <v>51.24</v>
      </c>
    </row>
    <row r="1284" spans="1:4" ht="15" customHeight="1">
      <c r="A1284" s="15" t="str">
        <f>+'[1]Plan1'!A1289</f>
        <v>37.05.08</v>
      </c>
      <c r="B1284" s="16" t="str">
        <f>+'[1]Plan1'!B1289</f>
        <v>DEFENSA SEMI-MALEAVEL SIMPLES-FORNECIMEN                                       </v>
      </c>
      <c r="C1284" s="17" t="str">
        <f>+'[1]Plan1'!C1289</f>
        <v>m</v>
      </c>
      <c r="D1284" s="18">
        <f>+'[1]Plan1'!D1289</f>
        <v>198</v>
      </c>
    </row>
    <row r="1285" spans="1:4" ht="15" customHeight="1">
      <c r="A1285" s="19" t="str">
        <f>+'[1]Plan1'!A1290</f>
        <v>37.05.09</v>
      </c>
      <c r="B1285" s="20" t="str">
        <f>+'[1]Plan1'!B1290</f>
        <v>DEFENSA SEMI-MALEAVEL SIMPLES-INST                                             </v>
      </c>
      <c r="C1285" s="21" t="str">
        <f>+'[1]Plan1'!C1290</f>
        <v>m</v>
      </c>
      <c r="D1285" s="22">
        <f>+'[1]Plan1'!D1290</f>
        <v>30.23</v>
      </c>
    </row>
    <row r="1286" spans="1:4" ht="15" customHeight="1">
      <c r="A1286" s="15" t="str">
        <f>+'[1]Plan1'!A1291</f>
        <v>37.05.10.01</v>
      </c>
      <c r="B1286" s="16" t="str">
        <f>+'[1]Plan1'!B1291</f>
        <v>TACHA REFLETIVA MONODIRECIONAL TIPO III OU IV ABNT (VIDRO OU PRISMATICA)       </v>
      </c>
      <c r="C1286" s="17" t="str">
        <f>+'[1]Plan1'!C1291</f>
        <v>un</v>
      </c>
      <c r="D1286" s="18">
        <f>+'[1]Plan1'!D1291</f>
        <v>24.59</v>
      </c>
    </row>
    <row r="1287" spans="1:4" ht="15" customHeight="1">
      <c r="A1287" s="19" t="str">
        <f>+'[1]Plan1'!A1292</f>
        <v>37.05.11.01</v>
      </c>
      <c r="B1287" s="20" t="str">
        <f>+'[1]Plan1'!B1292</f>
        <v>TACHA REFLETIVA BIDIRECIONAL TIPO III OU ABNT (VIDRO OU PRISMATICA)            </v>
      </c>
      <c r="C1287" s="21" t="str">
        <f>+'[1]Plan1'!C1292</f>
        <v>un</v>
      </c>
      <c r="D1287" s="22">
        <f>+'[1]Plan1'!D1292</f>
        <v>30.06</v>
      </c>
    </row>
    <row r="1288" spans="1:4" ht="15" customHeight="1">
      <c r="A1288" s="15" t="str">
        <f>+'[1]Plan1'!A1293</f>
        <v>37.05.14</v>
      </c>
      <c r="B1288" s="16" t="str">
        <f>+'[1]Plan1'!B1293</f>
        <v>MINI TACHAO MONODIRECIONAL REFL.VIDRO                                          </v>
      </c>
      <c r="C1288" s="17" t="str">
        <f>+'[1]Plan1'!C1293</f>
        <v>un</v>
      </c>
      <c r="D1288" s="18">
        <f>+'[1]Plan1'!D1293</f>
        <v>42.71</v>
      </c>
    </row>
    <row r="1289" spans="1:4" ht="15" customHeight="1">
      <c r="A1289" s="19" t="str">
        <f>+'[1]Plan1'!A1294</f>
        <v>37.05.15</v>
      </c>
      <c r="B1289" s="20" t="str">
        <f>+'[1]Plan1'!B1294</f>
        <v>MINI TACHAO BIDIRECIONAL REFL.VIDRO                                            </v>
      </c>
      <c r="C1289" s="21" t="str">
        <f>+'[1]Plan1'!C1294</f>
        <v>un</v>
      </c>
      <c r="D1289" s="22">
        <f>+'[1]Plan1'!D1294</f>
        <v>44.48</v>
      </c>
    </row>
    <row r="1290" spans="1:4" ht="15" customHeight="1">
      <c r="A1290" s="15" t="str">
        <f>+'[1]Plan1'!A1295</f>
        <v>37.05.16</v>
      </c>
      <c r="B1290" s="16" t="str">
        <f>+'[1]Plan1'!B1295</f>
        <v>TACHA MONODIRECIONAL REFLETIVO PLASTICO                                        </v>
      </c>
      <c r="C1290" s="17" t="str">
        <f>+'[1]Plan1'!C1295</f>
        <v>un</v>
      </c>
      <c r="D1290" s="18">
        <f>+'[1]Plan1'!D1295</f>
        <v>14.05</v>
      </c>
    </row>
    <row r="1291" spans="1:4" ht="15" customHeight="1">
      <c r="A1291" s="19" t="str">
        <f>+'[1]Plan1'!A1296</f>
        <v>37.05.17</v>
      </c>
      <c r="B1291" s="20" t="str">
        <f>+'[1]Plan1'!B1296</f>
        <v>TACHA BIDIRECIONAL REFLETIVO PLASTICO                                          </v>
      </c>
      <c r="C1291" s="21" t="str">
        <f>+'[1]Plan1'!C1296</f>
        <v>un</v>
      </c>
      <c r="D1291" s="22">
        <f>+'[1]Plan1'!D1296</f>
        <v>15.74</v>
      </c>
    </row>
    <row r="1292" spans="1:4" ht="15" customHeight="1">
      <c r="A1292" s="15" t="str">
        <f>+'[1]Plan1'!A1297</f>
        <v>37.05.20</v>
      </c>
      <c r="B1292" s="16" t="str">
        <f>+'[1]Plan1'!B1297</f>
        <v>SINALIZ.HORIZ.ACRIL.BASE DE AGUA                                               </v>
      </c>
      <c r="C1292" s="17" t="str">
        <f>+'[1]Plan1'!C1297</f>
        <v>m2</v>
      </c>
      <c r="D1292" s="18">
        <f>+'[1]Plan1'!D1297</f>
        <v>17.97</v>
      </c>
    </row>
    <row r="1293" spans="1:4" ht="15" customHeight="1">
      <c r="A1293" s="19" t="str">
        <f>+'[1]Plan1'!A1298</f>
        <v>37.05.20.01</v>
      </c>
      <c r="B1293" s="20" t="str">
        <f>+'[1]Plan1'!B1298</f>
        <v>SINALIZ.HOR.TINTA P/ POUCO TRAFEGO                                             </v>
      </c>
      <c r="C1293" s="21" t="str">
        <f>+'[1]Plan1'!C1298</f>
        <v>m2</v>
      </c>
      <c r="D1293" s="22">
        <f>+'[1]Plan1'!D1298</f>
        <v>14.99</v>
      </c>
    </row>
    <row r="1294" spans="1:4" ht="15" customHeight="1">
      <c r="A1294" s="15" t="str">
        <f>+'[1]Plan1'!A1299</f>
        <v>37.05.20.02</v>
      </c>
      <c r="B1294" s="16" t="str">
        <f>+'[1]Plan1'!B1299</f>
        <v>RENOV.TINTA RES.ACRIL./VINILICA                                                </v>
      </c>
      <c r="C1294" s="17" t="str">
        <f>+'[1]Plan1'!C1299</f>
        <v>m2</v>
      </c>
      <c r="D1294" s="18">
        <f>+'[1]Plan1'!D1299</f>
        <v>19.9</v>
      </c>
    </row>
    <row r="1295" spans="1:4" ht="15" customHeight="1">
      <c r="A1295" s="19" t="str">
        <f>+'[1]Plan1'!A1300</f>
        <v>37.05.20.03</v>
      </c>
      <c r="B1295" s="20" t="str">
        <f>+'[1]Plan1'!B1300</f>
        <v>RENOS.MAT.TERMOPL.ASPERSAO                                                     </v>
      </c>
      <c r="C1295" s="21" t="str">
        <f>+'[1]Plan1'!C1300</f>
        <v>m2</v>
      </c>
      <c r="D1295" s="22">
        <f>+'[1]Plan1'!D1300</f>
        <v>48.6</v>
      </c>
    </row>
    <row r="1296" spans="1:4" ht="15" customHeight="1">
      <c r="A1296" s="15" t="str">
        <f>+'[1]Plan1'!A1301</f>
        <v>37.05.20.04</v>
      </c>
      <c r="B1296" s="16" t="str">
        <f>+'[1]Plan1'!B1301</f>
        <v>RENOV.MAT.TERMOPL.EXTRUSAO                                                     </v>
      </c>
      <c r="C1296" s="17" t="str">
        <f>+'[1]Plan1'!C1301</f>
        <v>m2</v>
      </c>
      <c r="D1296" s="18">
        <f>+'[1]Plan1'!D1301</f>
        <v>56.28</v>
      </c>
    </row>
    <row r="1297" spans="1:4" ht="15" customHeight="1">
      <c r="A1297" s="19" t="str">
        <f>+'[1]Plan1'!A1302</f>
        <v>37.05.21</v>
      </c>
      <c r="B1297" s="20" t="str">
        <f>+'[1]Plan1'!B1302</f>
        <v>SINALIZ.HORIZ.ACRIL.BASE AGUA C/VISIBE.                                        </v>
      </c>
      <c r="C1297" s="21" t="str">
        <f>+'[1]Plan1'!C1302</f>
        <v>m2</v>
      </c>
      <c r="D1297" s="22">
        <f>+'[1]Plan1'!D1302</f>
        <v>22.14</v>
      </c>
    </row>
    <row r="1298" spans="1:4" ht="15" customHeight="1">
      <c r="A1298" s="15" t="str">
        <f>+'[1]Plan1'!A1303</f>
        <v>37.05.26</v>
      </c>
      <c r="B1298" s="16" t="str">
        <f>+'[1]Plan1'!B1303</f>
        <v>RETIRADA DE PLACA DE SOLO EM SUPORTE DE MADEIRA OU METALICO.                   </v>
      </c>
      <c r="C1298" s="17" t="str">
        <f>+'[1]Plan1'!C1303</f>
        <v>m2</v>
      </c>
      <c r="D1298" s="18">
        <f>+'[1]Plan1'!D1303</f>
        <v>35.44</v>
      </c>
    </row>
    <row r="1299" spans="1:4" ht="15" customHeight="1">
      <c r="A1299" s="19" t="str">
        <f>+'[1]Plan1'!A1304</f>
        <v>37.05.27</v>
      </c>
      <c r="B1299" s="20" t="str">
        <f>+'[1]Plan1'!B1304</f>
        <v>RETIRADA DE PLACA AEREA                                                        </v>
      </c>
      <c r="C1299" s="21" t="str">
        <f>+'[1]Plan1'!C1304</f>
        <v>m2</v>
      </c>
      <c r="D1299" s="22">
        <f>+'[1]Plan1'!D1304</f>
        <v>47.17</v>
      </c>
    </row>
    <row r="1300" spans="1:4" ht="15" customHeight="1">
      <c r="A1300" s="15" t="str">
        <f>+'[1]Plan1'!A1305</f>
        <v>37.05.28</v>
      </c>
      <c r="B1300" s="16" t="str">
        <f>+'[1]Plan1'!B1305</f>
        <v>COLOCACAO DE PLACA EM SUPORTE DE MADEIRA OU METALICO - SOLO                    </v>
      </c>
      <c r="C1300" s="17" t="str">
        <f>+'[1]Plan1'!C1305</f>
        <v>m2</v>
      </c>
      <c r="D1300" s="18">
        <f>+'[1]Plan1'!D1305</f>
        <v>41.35</v>
      </c>
    </row>
    <row r="1301" spans="1:4" ht="15" customHeight="1">
      <c r="A1301" s="19" t="str">
        <f>+'[1]Plan1'!A1306</f>
        <v>37.05.29</v>
      </c>
      <c r="B1301" s="20" t="str">
        <f>+'[1]Plan1'!B1306</f>
        <v>COLOCACAO DE PLACA AEREA EM PORTICOS OU SEMI-PORTICOS.                         </v>
      </c>
      <c r="C1301" s="21" t="str">
        <f>+'[1]Plan1'!C1306</f>
        <v>m2</v>
      </c>
      <c r="D1301" s="22">
        <f>+'[1]Plan1'!D1306</f>
        <v>58.96</v>
      </c>
    </row>
    <row r="1302" spans="1:4" ht="15" customHeight="1">
      <c r="A1302" s="15" t="str">
        <f>+'[1]Plan1'!A1307</f>
        <v>37.05.30</v>
      </c>
      <c r="B1302" s="16" t="str">
        <f>+'[1]Plan1'!B1307</f>
        <v>FORNECIMENTO E TRANSPORTE DE PLACA DE ACO GT+GT.                               </v>
      </c>
      <c r="C1302" s="17" t="str">
        <f>+'[1]Plan1'!C1307</f>
        <v>m2</v>
      </c>
      <c r="D1302" s="18">
        <f>+'[1]Plan1'!D1307</f>
        <v>695.26</v>
      </c>
    </row>
    <row r="1303" spans="1:4" ht="15" customHeight="1">
      <c r="A1303" s="19" t="str">
        <f>+'[1]Plan1'!A1308</f>
        <v>37.05.31</v>
      </c>
      <c r="B1303" s="20" t="str">
        <f>+'[1]Plan1'!B1308</f>
        <v>FORNECIMENTO E TRANSPORTE DE PLACA MOD. ALUMINIO GT+GT.                        </v>
      </c>
      <c r="C1303" s="21" t="str">
        <f>+'[1]Plan1'!C1308</f>
        <v>m2</v>
      </c>
      <c r="D1303" s="22">
        <f>+'[1]Plan1'!D1308</f>
        <v>956.61</v>
      </c>
    </row>
    <row r="1304" spans="1:4" ht="15" customHeight="1">
      <c r="A1304" s="15" t="str">
        <f>+'[1]Plan1'!A1309</f>
        <v>37.05.32.01</v>
      </c>
      <c r="B1304" s="16" t="str">
        <f>+'[1]Plan1'!B1309</f>
        <v>FORN.E COL.PL.AL.MOD.GT+AI PORT/SEMI PORT                                      </v>
      </c>
      <c r="C1304" s="17" t="str">
        <f>+'[1]Plan1'!C1309</f>
        <v>m2</v>
      </c>
      <c r="D1304" s="18">
        <f>+'[1]Plan1'!D1309</f>
        <v>1120.66</v>
      </c>
    </row>
    <row r="1305" spans="1:4" ht="15" customHeight="1">
      <c r="A1305" s="19" t="str">
        <f>+'[1]Plan1'!A1310</f>
        <v>37.05.33</v>
      </c>
      <c r="B1305" s="20" t="str">
        <f>+'[1]Plan1'!B1310</f>
        <v>FORN. E IMPLANT. DE BRACO PROJ. E PLACA AEREA GT-GT                            </v>
      </c>
      <c r="C1305" s="21" t="str">
        <f>+'[1]Plan1'!C1310</f>
        <v>un</v>
      </c>
      <c r="D1305" s="22">
        <f>+'[1]Plan1'!D1310</f>
        <v>6735.48</v>
      </c>
    </row>
    <row r="1306" spans="1:4" ht="15" customHeight="1">
      <c r="A1306" s="15" t="str">
        <f>+'[1]Plan1'!A1311</f>
        <v>37.05.34.01</v>
      </c>
      <c r="B1306" s="16" t="str">
        <f>+'[1]Plan1'!B1311</f>
        <v>FORNECIMENTO E INSTALACAO DE SEMI-PORTICO TUBULAR COM BRACO DE 5,10M           </v>
      </c>
      <c r="C1306" s="17" t="str">
        <f>+'[1]Plan1'!C1311</f>
        <v>un</v>
      </c>
      <c r="D1306" s="18">
        <f>+'[1]Plan1'!D1311</f>
        <v>17633.76</v>
      </c>
    </row>
    <row r="1307" spans="1:4" ht="15" customHeight="1">
      <c r="A1307" s="19" t="str">
        <f>+'[1]Plan1'!A1312</f>
        <v>37.05.36.01</v>
      </c>
      <c r="B1307" s="20" t="str">
        <f>+'[1]Plan1'!B1312</f>
        <v>DISP.MARCADOR ALINHAM-BARR.PLAST.BICOLOR                                       </v>
      </c>
      <c r="C1307" s="21" t="str">
        <f>+'[1]Plan1'!C1312</f>
        <v>un</v>
      </c>
      <c r="D1307" s="22">
        <f>+'[1]Plan1'!D1312</f>
        <v>635.5</v>
      </c>
    </row>
    <row r="1308" spans="1:4" ht="15" customHeight="1">
      <c r="A1308" s="15" t="str">
        <f>+'[1]Plan1'!A1313</f>
        <v>37.05.36.02</v>
      </c>
      <c r="B1308" s="16" t="str">
        <f>+'[1]Plan1'!B1313</f>
        <v>DISP.MARC.ALINH.-CILINDRO CANAL. TRAFEGO                                       </v>
      </c>
      <c r="C1308" s="17" t="str">
        <f>+'[1]Plan1'!C1313</f>
        <v>un</v>
      </c>
      <c r="D1308" s="18">
        <f>+'[1]Plan1'!D1313</f>
        <v>368.82</v>
      </c>
    </row>
    <row r="1309" spans="1:4" ht="15" customHeight="1">
      <c r="A1309" s="19" t="str">
        <f>+'[1]Plan1'!A1314</f>
        <v>37.05.36.03</v>
      </c>
      <c r="B1309" s="20" t="str">
        <f>+'[1]Plan1'!B1314</f>
        <v>DISP.DELIMITADOR-BALIZADOR CIL.C/PEL.AI                                        </v>
      </c>
      <c r="C1309" s="21" t="str">
        <f>+'[1]Plan1'!C1314</f>
        <v>un</v>
      </c>
      <c r="D1309" s="22">
        <f>+'[1]Plan1'!D1314</f>
        <v>368.82</v>
      </c>
    </row>
    <row r="1310" spans="1:4" ht="15" customHeight="1">
      <c r="A1310" s="15" t="str">
        <f>+'[1]Plan1'!A1315</f>
        <v>37.05.36.04</v>
      </c>
      <c r="B1310" s="16" t="str">
        <f>+'[1]Plan1'!B1315</f>
        <v>DISP.MARCADOR ALINH-BAIA P/BALIZ.SIMPLES                                       </v>
      </c>
      <c r="C1310" s="17" t="str">
        <f>+'[1]Plan1'!C1315</f>
        <v>un</v>
      </c>
      <c r="D1310" s="18">
        <f>+'[1]Plan1'!D1315</f>
        <v>1358.45</v>
      </c>
    </row>
    <row r="1311" spans="1:4" ht="15" customHeight="1">
      <c r="A1311" s="19" t="str">
        <f>+'[1]Plan1'!A1316</f>
        <v>37.05.36.05</v>
      </c>
      <c r="B1311" s="20" t="str">
        <f>+'[1]Plan1'!B1316</f>
        <v>LAMELA ANT. DEFENSA H=0,80M                                                    </v>
      </c>
      <c r="C1311" s="21" t="str">
        <f>+'[1]Plan1'!C1316</f>
        <v>m</v>
      </c>
      <c r="D1311" s="22">
        <f>+'[1]Plan1'!D1316</f>
        <v>245.24</v>
      </c>
    </row>
    <row r="1312" spans="1:4" ht="15" customHeight="1">
      <c r="A1312" s="15" t="str">
        <f>+'[1]Plan1'!A1317</f>
        <v>37.05.36.06</v>
      </c>
      <c r="B1312" s="16" t="str">
        <f>+'[1]Plan1'!B1317</f>
        <v>DISPOSITIVO DELIMITADOR-BALIZADOR DE SOLO                                      </v>
      </c>
      <c r="C1312" s="17" t="str">
        <f>+'[1]Plan1'!C1317</f>
        <v>un</v>
      </c>
      <c r="D1312" s="18">
        <f>+'[1]Plan1'!D1317</f>
        <v>115.99</v>
      </c>
    </row>
    <row r="1313" spans="1:4" ht="15" customHeight="1">
      <c r="A1313" s="19" t="str">
        <f>+'[1]Plan1'!A1318</f>
        <v>37.06.01</v>
      </c>
      <c r="B1313" s="20" t="str">
        <f>+'[1]Plan1'!B1318</f>
        <v>GRAMA EM PLACA SEM ADUBO                                                       </v>
      </c>
      <c r="C1313" s="21" t="str">
        <f>+'[1]Plan1'!C1318</f>
        <v>m2</v>
      </c>
      <c r="D1313" s="22">
        <f>+'[1]Plan1'!D1318</f>
        <v>6.32</v>
      </c>
    </row>
    <row r="1314" spans="1:4" ht="15" customHeight="1">
      <c r="A1314" s="15" t="str">
        <f>+'[1]Plan1'!A1319</f>
        <v>37.06.02</v>
      </c>
      <c r="B1314" s="16" t="str">
        <f>+'[1]Plan1'!B1319</f>
        <v>GRAMA EM PLACA COM ADUBO                                                       </v>
      </c>
      <c r="C1314" s="17" t="str">
        <f>+'[1]Plan1'!C1319</f>
        <v>m2</v>
      </c>
      <c r="D1314" s="18">
        <f>+'[1]Plan1'!D1319</f>
        <v>7.08</v>
      </c>
    </row>
    <row r="1315" spans="1:4" ht="15" customHeight="1">
      <c r="A1315" s="19" t="str">
        <f>+'[1]Plan1'!A1320</f>
        <v>37.06.03</v>
      </c>
      <c r="B1315" s="20" t="str">
        <f>+'[1]Plan1'!B1320</f>
        <v>ROCADA MANUAL                                                                  </v>
      </c>
      <c r="C1315" s="21" t="str">
        <f>+'[1]Plan1'!C1320</f>
        <v>ha</v>
      </c>
      <c r="D1315" s="22">
        <f>+'[1]Plan1'!D1320</f>
        <v>2922.49</v>
      </c>
    </row>
    <row r="1316" spans="1:4" ht="15" customHeight="1">
      <c r="A1316" s="15" t="str">
        <f>+'[1]Plan1'!A1321</f>
        <v>37.06.04</v>
      </c>
      <c r="B1316" s="16" t="str">
        <f>+'[1]Plan1'!B1321</f>
        <v>ROCADA MECANICA                                                                </v>
      </c>
      <c r="C1316" s="17" t="str">
        <f>+'[1]Plan1'!C1321</f>
        <v>ha</v>
      </c>
      <c r="D1316" s="18">
        <f>+'[1]Plan1'!D1321</f>
        <v>1061.28</v>
      </c>
    </row>
    <row r="1317" spans="1:4" ht="15" customHeight="1">
      <c r="A1317" s="19" t="str">
        <f>+'[1]Plan1'!A1322</f>
        <v>37.06.05</v>
      </c>
      <c r="B1317" s="20" t="str">
        <f>+'[1]Plan1'!B1322</f>
        <v>CAPINA MANUAL                                                                  </v>
      </c>
      <c r="C1317" s="21" t="str">
        <f>+'[1]Plan1'!C1322</f>
        <v>ha</v>
      </c>
      <c r="D1317" s="22">
        <f>+'[1]Plan1'!D1322</f>
        <v>5213.11</v>
      </c>
    </row>
    <row r="1318" spans="1:4" ht="15" customHeight="1">
      <c r="A1318" s="15" t="str">
        <f>+'[1]Plan1'!A1323</f>
        <v>37.06.06</v>
      </c>
      <c r="B1318" s="16" t="str">
        <f>+'[1]Plan1'!B1323</f>
        <v>CAPINA QUIMICA                                                                 </v>
      </c>
      <c r="C1318" s="17" t="str">
        <f>+'[1]Plan1'!C1323</f>
        <v>m2</v>
      </c>
      <c r="D1318" s="18">
        <f>+'[1]Plan1'!D1323</f>
        <v>0.42</v>
      </c>
    </row>
    <row r="1319" spans="1:4" ht="15" customHeight="1">
      <c r="A1319" s="19" t="str">
        <f>+'[1]Plan1'!A1324</f>
        <v>37.06.07</v>
      </c>
      <c r="B1319" s="20" t="str">
        <f>+'[1]Plan1'!B1324</f>
        <v>CONSERVACAO MANUAL DE ACEIRO                                                   </v>
      </c>
      <c r="C1319" s="21" t="str">
        <f>+'[1]Plan1'!C1324</f>
        <v>ha</v>
      </c>
      <c r="D1319" s="22">
        <f>+'[1]Plan1'!D1324</f>
        <v>5498.16</v>
      </c>
    </row>
    <row r="1320" spans="1:4" ht="15" customHeight="1">
      <c r="A1320" s="15" t="str">
        <f>+'[1]Plan1'!A1325</f>
        <v>37.06.08</v>
      </c>
      <c r="B1320" s="16" t="str">
        <f>+'[1]Plan1'!B1325</f>
        <v>DESPRAGUEJAMENTO MANUAL DE GRAMADO                                             </v>
      </c>
      <c r="C1320" s="17" t="str">
        <f>+'[1]Plan1'!C1325</f>
        <v>ha</v>
      </c>
      <c r="D1320" s="18">
        <f>+'[1]Plan1'!D1325</f>
        <v>1351.66</v>
      </c>
    </row>
    <row r="1321" spans="1:4" ht="15" customHeight="1">
      <c r="A1321" s="19" t="str">
        <f>+'[1]Plan1'!A1326</f>
        <v>37.06.09</v>
      </c>
      <c r="B1321" s="20" t="str">
        <f>+'[1]Plan1'!B1326</f>
        <v>REMOCAO LIXO ENTULHO                                                           </v>
      </c>
      <c r="C1321" s="21" t="str">
        <f>+'[1]Plan1'!C1326</f>
        <v>equipe.hor</v>
      </c>
      <c r="D1321" s="22">
        <f>+'[1]Plan1'!D1326</f>
        <v>247.06</v>
      </c>
    </row>
    <row r="1322" spans="1:4" ht="15" customHeight="1">
      <c r="A1322" s="15" t="str">
        <f>+'[1]Plan1'!A1327</f>
        <v>37.28.08.01.01</v>
      </c>
      <c r="B1322" s="16" t="str">
        <f>+'[1]Plan1'!B1327</f>
        <v>CONFECCAO, MONTAGEM E INSTALACAO DE PLACA INSTITUCIONAL                        </v>
      </c>
      <c r="C1322" s="17" t="str">
        <f>+'[1]Plan1'!C1327</f>
        <v>m2</v>
      </c>
      <c r="D1322" s="18">
        <f>+'[1]Plan1'!D1327</f>
        <v>153.16</v>
      </c>
    </row>
    <row r="1323" spans="1:4" ht="15" customHeight="1">
      <c r="A1323" s="19" t="str">
        <f>+'[1]Plan1'!A1328</f>
        <v>37.28.08.02.01</v>
      </c>
      <c r="B1323" s="20" t="str">
        <f>+'[1]Plan1'!B1328</f>
        <v>MANUTENCAO DE PLACA INSTITUCIONAL                                              </v>
      </c>
      <c r="C1323" s="21" t="str">
        <f>+'[1]Plan1'!C1328</f>
        <v>m2 x mes</v>
      </c>
      <c r="D1323" s="22">
        <f>+'[1]Plan1'!D1328</f>
        <v>33.01</v>
      </c>
    </row>
    <row r="1324" spans="1:4" ht="15" customHeight="1">
      <c r="A1324" s="15" t="str">
        <f>+'[1]Plan1'!A1329</f>
        <v>72.01.01.01</v>
      </c>
      <c r="B1324" s="16" t="str">
        <f>+'[1]Plan1'!B1329</f>
        <v>ACAB.CONCRETO DE SUPERF.B-436 - COND. A                                        </v>
      </c>
      <c r="C1324" s="17" t="str">
        <f>+'[1]Plan1'!C1329</f>
        <v>hora</v>
      </c>
      <c r="D1324" s="18">
        <f>+'[1]Plan1'!D1329</f>
        <v>24.77</v>
      </c>
    </row>
    <row r="1325" spans="1:4" ht="15" customHeight="1">
      <c r="A1325" s="19" t="str">
        <f>+'[1]Plan1'!A1330</f>
        <v>72.01.01.02</v>
      </c>
      <c r="B1325" s="20" t="str">
        <f>+'[1]Plan1'!B1330</f>
        <v>ACAB.CONCRETO DE SUPERF.B-436 - COND. B                                        </v>
      </c>
      <c r="C1325" s="21" t="str">
        <f>+'[1]Plan1'!C1330</f>
        <v>hora</v>
      </c>
      <c r="D1325" s="22">
        <f>+'[1]Plan1'!D1330</f>
        <v>7.47</v>
      </c>
    </row>
    <row r="1326" spans="1:4" ht="15" customHeight="1">
      <c r="A1326" s="15" t="str">
        <f>+'[1]Plan1'!A1331</f>
        <v>72.01.01.03</v>
      </c>
      <c r="B1326" s="16" t="str">
        <f>+'[1]Plan1'!B1331</f>
        <v>ACAB.CONCRETO DE SUPERF.B-436 - COND. C                                        </v>
      </c>
      <c r="C1326" s="17" t="str">
        <f>+'[1]Plan1'!C1331</f>
        <v>hora</v>
      </c>
      <c r="D1326" s="18">
        <f>+'[1]Plan1'!D1331</f>
        <v>27.8</v>
      </c>
    </row>
    <row r="1327" spans="1:4" ht="15" customHeight="1">
      <c r="A1327" s="19" t="str">
        <f>+'[1]Plan1'!A1332</f>
        <v>72.01.01.04</v>
      </c>
      <c r="B1327" s="20" t="str">
        <f>+'[1]Plan1'!B1332</f>
        <v>ACAB. CONCRETO DE SUPERF.B-436 - COND. D                                       </v>
      </c>
      <c r="C1327" s="21" t="str">
        <f>+'[1]Plan1'!C1332</f>
        <v>hora</v>
      </c>
      <c r="D1327" s="22">
        <f>+'[1]Plan1'!D1332</f>
        <v>48.43</v>
      </c>
    </row>
    <row r="1328" spans="1:4" ht="15" customHeight="1">
      <c r="A1328" s="15" t="str">
        <f>+'[1]Plan1'!A1333</f>
        <v>72.01.02.01</v>
      </c>
      <c r="B1328" s="16" t="str">
        <f>+'[1]Plan1'!B1333</f>
        <v>ACAB.DE CONCRETO SUPERF.BG-38 - COND. A                                        </v>
      </c>
      <c r="C1328" s="17" t="str">
        <f>+'[1]Plan1'!C1333</f>
        <v>hora</v>
      </c>
      <c r="D1328" s="18">
        <f>+'[1]Plan1'!D1333</f>
        <v>23.38</v>
      </c>
    </row>
    <row r="1329" spans="1:4" ht="15" customHeight="1">
      <c r="A1329" s="19" t="str">
        <f>+'[1]Plan1'!A1334</f>
        <v>72.01.02.02</v>
      </c>
      <c r="B1329" s="20" t="str">
        <f>+'[1]Plan1'!B1334</f>
        <v>ACAB.DE CONCRETO SUPERF.BG-38 - COND. B                                        </v>
      </c>
      <c r="C1329" s="21" t="str">
        <f>+'[1]Plan1'!C1334</f>
        <v>hora</v>
      </c>
      <c r="D1329" s="22">
        <f>+'[1]Plan1'!D1334</f>
        <v>5.44</v>
      </c>
    </row>
    <row r="1330" spans="1:4" ht="15" customHeight="1">
      <c r="A1330" s="15" t="str">
        <f>+'[1]Plan1'!A1335</f>
        <v>72.01.02.03</v>
      </c>
      <c r="B1330" s="16" t="str">
        <f>+'[1]Plan1'!B1335</f>
        <v>ACAB.DE CONCRETO SUPERF.BG-38 - COND. C                                        </v>
      </c>
      <c r="C1330" s="17" t="str">
        <f>+'[1]Plan1'!C1335</f>
        <v>hora</v>
      </c>
      <c r="D1330" s="18">
        <f>+'[1]Plan1'!D1335</f>
        <v>8.47</v>
      </c>
    </row>
    <row r="1331" spans="1:4" ht="15" customHeight="1">
      <c r="A1331" s="19" t="str">
        <f>+'[1]Plan1'!A1336</f>
        <v>72.01.02.04</v>
      </c>
      <c r="B1331" s="20" t="str">
        <f>+'[1]Plan1'!B1336</f>
        <v>ACAB.DE CONCRETO SUPERF.BG-38 - COND. D                                        </v>
      </c>
      <c r="C1331" s="21" t="str">
        <f>+'[1]Plan1'!C1336</f>
        <v>hora</v>
      </c>
      <c r="D1331" s="22">
        <f>+'[1]Plan1'!D1336</f>
        <v>29.1</v>
      </c>
    </row>
    <row r="1332" spans="1:4" ht="15" customHeight="1">
      <c r="A1332" s="15" t="str">
        <f>+'[1]Plan1'!A1337</f>
        <v>72.02.01.01</v>
      </c>
      <c r="B1332" s="16" t="str">
        <f>+'[1]Plan1'!B1337</f>
        <v>VEICULO C/CAPAC.P/4 PES.1.600CC COND. A                                        </v>
      </c>
      <c r="C1332" s="17" t="str">
        <f>+'[1]Plan1'!C1337</f>
        <v>hora</v>
      </c>
      <c r="D1332" s="18">
        <f>+'[1]Plan1'!D1337</f>
        <v>24.27</v>
      </c>
    </row>
    <row r="1333" spans="1:4" ht="15" customHeight="1">
      <c r="A1333" s="19" t="str">
        <f>+'[1]Plan1'!A1338</f>
        <v>72.02.01.02</v>
      </c>
      <c r="B1333" s="20" t="str">
        <f>+'[1]Plan1'!B1338</f>
        <v>VEICULO C/CAPAC.P/4 PES.1600CC COND. B                                         </v>
      </c>
      <c r="C1333" s="21" t="str">
        <f>+'[1]Plan1'!C1338</f>
        <v>hora</v>
      </c>
      <c r="D1333" s="22">
        <f>+'[1]Plan1'!D1338</f>
        <v>6.25</v>
      </c>
    </row>
    <row r="1334" spans="1:4" ht="15" customHeight="1">
      <c r="A1334" s="15" t="str">
        <f>+'[1]Plan1'!A1339</f>
        <v>72.02.01.03</v>
      </c>
      <c r="B1334" s="16" t="str">
        <f>+'[1]Plan1'!B1339</f>
        <v>VEICULO C/CAPAC.P/4 PES.1600CC COND. C                                         </v>
      </c>
      <c r="C1334" s="17" t="str">
        <f>+'[1]Plan1'!C1339</f>
        <v>hora</v>
      </c>
      <c r="D1334" s="18">
        <f>+'[1]Plan1'!D1339</f>
        <v>39.74</v>
      </c>
    </row>
    <row r="1335" spans="1:4" ht="15" customHeight="1">
      <c r="A1335" s="19" t="str">
        <f>+'[1]Plan1'!A1340</f>
        <v>72.02.01.04</v>
      </c>
      <c r="B1335" s="20" t="str">
        <f>+'[1]Plan1'!B1340</f>
        <v>VEICULO C/CAPAC.P/4 PES.1.600CC COND. D                                        </v>
      </c>
      <c r="C1335" s="21" t="str">
        <f>+'[1]Plan1'!C1340</f>
        <v>hora</v>
      </c>
      <c r="D1335" s="22">
        <f>+'[1]Plan1'!D1340</f>
        <v>60.63</v>
      </c>
    </row>
    <row r="1336" spans="1:4" ht="15" customHeight="1">
      <c r="A1336" s="15" t="str">
        <f>+'[1]Plan1'!A1341</f>
        <v>72.02.01.05</v>
      </c>
      <c r="B1336" s="16" t="str">
        <f>+'[1]Plan1'!B1341</f>
        <v>VEICULO C/CAPAC.P/4 PES. 1.600CC COND. E                                       </v>
      </c>
      <c r="C1336" s="17" t="str">
        <f>+'[1]Plan1'!C1341</f>
        <v>km</v>
      </c>
      <c r="D1336" s="18">
        <f>+'[1]Plan1'!D1341</f>
        <v>0.6</v>
      </c>
    </row>
    <row r="1337" spans="1:4" ht="15" customHeight="1">
      <c r="A1337" s="19" t="str">
        <f>+'[1]Plan1'!A1342</f>
        <v>72.02.01.06</v>
      </c>
      <c r="B1337" s="20" t="str">
        <f>+'[1]Plan1'!B1342</f>
        <v>VEICULO C/CAPAC.P/4 PES. 1.600CC COND F                                        </v>
      </c>
      <c r="C1337" s="21" t="str">
        <f>+'[1]Plan1'!C1342</f>
        <v>veic.mens</v>
      </c>
      <c r="D1337" s="22">
        <f>+'[1]Plan1'!D1342</f>
        <v>3040.39</v>
      </c>
    </row>
    <row r="1338" spans="1:4" ht="15" customHeight="1">
      <c r="A1338" s="15" t="str">
        <f>+'[1]Plan1'!A1343</f>
        <v>72.02.02.01</v>
      </c>
      <c r="B1338" s="16" t="str">
        <f>+'[1]Plan1'!B1343</f>
        <v>VEICULO C/CAPAC.P/4 PES. 1.000CC COND. A                                       </v>
      </c>
      <c r="C1338" s="17" t="str">
        <f>+'[1]Plan1'!C1343</f>
        <v>hora</v>
      </c>
      <c r="D1338" s="18">
        <f>+'[1]Plan1'!D1343</f>
        <v>22.91</v>
      </c>
    </row>
    <row r="1339" spans="1:4" ht="15" customHeight="1">
      <c r="A1339" s="19" t="str">
        <f>+'[1]Plan1'!A1344</f>
        <v>72.02.02.02</v>
      </c>
      <c r="B1339" s="20" t="str">
        <f>+'[1]Plan1'!B1344</f>
        <v>VEICULO C/CAPAC.P/4 PES. 1.000CC COND. B                                       </v>
      </c>
      <c r="C1339" s="21" t="str">
        <f>+'[1]Plan1'!C1344</f>
        <v>hora</v>
      </c>
      <c r="D1339" s="22">
        <f>+'[1]Plan1'!D1344</f>
        <v>3.73</v>
      </c>
    </row>
    <row r="1340" spans="1:4" ht="15" customHeight="1">
      <c r="A1340" s="15" t="str">
        <f>+'[1]Plan1'!A1345</f>
        <v>72.02.02.03</v>
      </c>
      <c r="B1340" s="16" t="str">
        <f>+'[1]Plan1'!B1345</f>
        <v>VEICULO C/CAPAC.P/4 PES. 1.000CC COND. C                                       </v>
      </c>
      <c r="C1340" s="17" t="str">
        <f>+'[1]Plan1'!C1345</f>
        <v>hora</v>
      </c>
      <c r="D1340" s="18">
        <f>+'[1]Plan1'!D1345</f>
        <v>32.22</v>
      </c>
    </row>
    <row r="1341" spans="1:4" ht="15" customHeight="1">
      <c r="A1341" s="19" t="str">
        <f>+'[1]Plan1'!A1346</f>
        <v>72.02.02.04</v>
      </c>
      <c r="B1341" s="20" t="str">
        <f>+'[1]Plan1'!B1346</f>
        <v>VEICULO C/CAPAC.P/4 PES. 1.000CC COND. D                                       </v>
      </c>
      <c r="C1341" s="21" t="str">
        <f>+'[1]Plan1'!C1346</f>
        <v>hora</v>
      </c>
      <c r="D1341" s="22">
        <f>+'[1]Plan1'!D1346</f>
        <v>53.11</v>
      </c>
    </row>
    <row r="1342" spans="1:4" ht="15" customHeight="1">
      <c r="A1342" s="15" t="str">
        <f>+'[1]Plan1'!A1347</f>
        <v>72.02.02.05</v>
      </c>
      <c r="B1342" s="16" t="str">
        <f>+'[1]Plan1'!B1347</f>
        <v>VEICULO C/CAPAC.P/4 PES. 1.000CC COND. E                                       </v>
      </c>
      <c r="C1342" s="17" t="str">
        <f>+'[1]Plan1'!C1347</f>
        <v>km</v>
      </c>
      <c r="D1342" s="18">
        <f>+'[1]Plan1'!D1347</f>
        <v>0.5</v>
      </c>
    </row>
    <row r="1343" spans="1:4" ht="15" customHeight="1">
      <c r="A1343" s="19" t="str">
        <f>+'[1]Plan1'!A1348</f>
        <v>72.02.02.06</v>
      </c>
      <c r="B1343" s="20" t="str">
        <f>+'[1]Plan1'!B1348</f>
        <v>VEICULO C/CAPAC.P/4 PES.1000CC COND. F                                         </v>
      </c>
      <c r="C1343" s="21" t="str">
        <f>+'[1]Plan1'!C1348</f>
        <v>veic.mens</v>
      </c>
      <c r="D1343" s="22">
        <f>+'[1]Plan1'!D1348</f>
        <v>2349.19</v>
      </c>
    </row>
    <row r="1344" spans="1:4" ht="15" customHeight="1">
      <c r="A1344" s="15" t="str">
        <f>+'[1]Plan1'!A1349</f>
        <v>72.02.03.01</v>
      </c>
      <c r="B1344" s="16" t="str">
        <f>+'[1]Plan1'!B1349</f>
        <v>VEIC.UTIL.09 PESSOAS 1.600CC COND.A                                            </v>
      </c>
      <c r="C1344" s="17" t="str">
        <f>+'[1]Plan1'!C1349</f>
        <v>hora</v>
      </c>
      <c r="D1344" s="18">
        <f>+'[1]Plan1'!D1349</f>
        <v>24.87</v>
      </c>
    </row>
    <row r="1345" spans="1:4" ht="15" customHeight="1">
      <c r="A1345" s="19" t="str">
        <f>+'[1]Plan1'!A1350</f>
        <v>72.02.03.02</v>
      </c>
      <c r="B1345" s="20" t="str">
        <f>+'[1]Plan1'!B1350</f>
        <v>VEIC.UTIL.09 PESSOAS 1.600CC COND.B                                            </v>
      </c>
      <c r="C1345" s="21" t="str">
        <f>+'[1]Plan1'!C1350</f>
        <v>hora</v>
      </c>
      <c r="D1345" s="22">
        <f>+'[1]Plan1'!D1350</f>
        <v>7.34</v>
      </c>
    </row>
    <row r="1346" spans="1:4" ht="15" customHeight="1">
      <c r="A1346" s="15" t="str">
        <f>+'[1]Plan1'!A1351</f>
        <v>72.02.03.03</v>
      </c>
      <c r="B1346" s="16" t="str">
        <f>+'[1]Plan1'!B1351</f>
        <v>VEIC.UTIL.09 PESSOAS 1.600CC COND.C                                            </v>
      </c>
      <c r="C1346" s="17" t="str">
        <f>+'[1]Plan1'!C1351</f>
        <v>hora</v>
      </c>
      <c r="D1346" s="18">
        <f>+'[1]Plan1'!D1351</f>
        <v>47.48</v>
      </c>
    </row>
    <row r="1347" spans="1:4" ht="15" customHeight="1">
      <c r="A1347" s="19" t="str">
        <f>+'[1]Plan1'!A1352</f>
        <v>72.02.03.04</v>
      </c>
      <c r="B1347" s="20" t="str">
        <f>+'[1]Plan1'!B1352</f>
        <v>VEIC.UTIL.09 PESSOAS 1.600CC COND.D                                            </v>
      </c>
      <c r="C1347" s="21" t="str">
        <f>+'[1]Plan1'!C1352</f>
        <v>hora</v>
      </c>
      <c r="D1347" s="22">
        <f>+'[1]Plan1'!D1352</f>
        <v>68.36</v>
      </c>
    </row>
    <row r="1348" spans="1:4" ht="15" customHeight="1">
      <c r="A1348" s="15" t="str">
        <f>+'[1]Plan1'!A1353</f>
        <v>72.02.03.05</v>
      </c>
      <c r="B1348" s="16" t="str">
        <f>+'[1]Plan1'!B1353</f>
        <v>VEIC.UTIL.09 PESSOAS 1.600CC COND.E                                            </v>
      </c>
      <c r="C1348" s="17" t="str">
        <f>+'[1]Plan1'!C1353</f>
        <v>km</v>
      </c>
      <c r="D1348" s="18">
        <f>+'[1]Plan1'!D1353</f>
        <v>0.72</v>
      </c>
    </row>
    <row r="1349" spans="1:4" ht="15" customHeight="1">
      <c r="A1349" s="19" t="str">
        <f>+'[1]Plan1'!A1354</f>
        <v>72.02.03.06</v>
      </c>
      <c r="B1349" s="20" t="str">
        <f>+'[1]Plan1'!B1354</f>
        <v>VEIC.UTIL.09 PESSOAS 1.600CC COND. F                                           </v>
      </c>
      <c r="C1349" s="21" t="str">
        <f>+'[1]Plan1'!C1354</f>
        <v>veic.mens</v>
      </c>
      <c r="D1349" s="22">
        <f>+'[1]Plan1'!D1354</f>
        <v>3340.93</v>
      </c>
    </row>
    <row r="1350" spans="1:4" ht="15" customHeight="1">
      <c r="A1350" s="15" t="str">
        <f>+'[1]Plan1'!A1355</f>
        <v>72.02.04.01</v>
      </c>
      <c r="B1350" s="16" t="str">
        <f>+'[1]Plan1'!B1355</f>
        <v>VEICULO UTIL.CAMIONETE P/3 PES. COND. A                                        </v>
      </c>
      <c r="C1350" s="17" t="str">
        <f>+'[1]Plan1'!C1355</f>
        <v>hora</v>
      </c>
      <c r="D1350" s="18">
        <f>+'[1]Plan1'!D1355</f>
        <v>27.54</v>
      </c>
    </row>
    <row r="1351" spans="1:4" ht="15" customHeight="1">
      <c r="A1351" s="19" t="str">
        <f>+'[1]Plan1'!A1356</f>
        <v>72.02.04.02</v>
      </c>
      <c r="B1351" s="20" t="str">
        <f>+'[1]Plan1'!B1356</f>
        <v>VEICULO UTIL.CAMIONETE P/3 PES. COND. B                                        </v>
      </c>
      <c r="C1351" s="21" t="str">
        <f>+'[1]Plan1'!C1356</f>
        <v>hora</v>
      </c>
      <c r="D1351" s="22">
        <f>+'[1]Plan1'!D1356</f>
        <v>12.02</v>
      </c>
    </row>
    <row r="1352" spans="1:4" ht="15" customHeight="1">
      <c r="A1352" s="15" t="str">
        <f>+'[1]Plan1'!A1357</f>
        <v>72.02.04.03</v>
      </c>
      <c r="B1352" s="16" t="str">
        <f>+'[1]Plan1'!B1357</f>
        <v>VEICULO UTIL.CAMIONETE P/3 PES. COND. C                                        </v>
      </c>
      <c r="C1352" s="17" t="str">
        <f>+'[1]Plan1'!C1357</f>
        <v>hora</v>
      </c>
      <c r="D1352" s="18">
        <f>+'[1]Plan1'!D1357</f>
        <v>59.1</v>
      </c>
    </row>
    <row r="1353" spans="1:4" ht="15" customHeight="1">
      <c r="A1353" s="19" t="str">
        <f>+'[1]Plan1'!A1358</f>
        <v>72.02.04.04</v>
      </c>
      <c r="B1353" s="20" t="str">
        <f>+'[1]Plan1'!B1358</f>
        <v>VEICULO UTIL.CAMIONETE P/3 PES. COND. D                                        </v>
      </c>
      <c r="C1353" s="21" t="str">
        <f>+'[1]Plan1'!C1358</f>
        <v>hora</v>
      </c>
      <c r="D1353" s="22">
        <f>+'[1]Plan1'!D1358</f>
        <v>79.99</v>
      </c>
    </row>
    <row r="1354" spans="1:4" ht="15" customHeight="1">
      <c r="A1354" s="15" t="str">
        <f>+'[1]Plan1'!A1359</f>
        <v>72.02.04.05</v>
      </c>
      <c r="B1354" s="16" t="str">
        <f>+'[1]Plan1'!B1359</f>
        <v>VEICULO UTIL.CAMIONETE P/ 3 PES. COND. E                                       </v>
      </c>
      <c r="C1354" s="17" t="str">
        <f>+'[1]Plan1'!C1359</f>
        <v>km</v>
      </c>
      <c r="D1354" s="18">
        <f>+'[1]Plan1'!D1359</f>
        <v>0.94</v>
      </c>
    </row>
    <row r="1355" spans="1:4" ht="15" customHeight="1">
      <c r="A1355" s="19" t="str">
        <f>+'[1]Plan1'!A1360</f>
        <v>72.02.04.06</v>
      </c>
      <c r="B1355" s="20" t="str">
        <f>+'[1]Plan1'!B1360</f>
        <v>VEICULO UTIL.CAMIONETE P/3 PES.COND. F                                         </v>
      </c>
      <c r="C1355" s="21" t="str">
        <f>+'[1]Plan1'!C1360</f>
        <v>veic.mens</v>
      </c>
      <c r="D1355" s="22">
        <f>+'[1]Plan1'!D1360</f>
        <v>4814.92</v>
      </c>
    </row>
    <row r="1356" spans="1:4" ht="15" customHeight="1">
      <c r="A1356" s="15" t="str">
        <f>+'[1]Plan1'!A1361</f>
        <v>72.02.05.01</v>
      </c>
      <c r="B1356" s="16" t="str">
        <f>+'[1]Plan1'!B1361</f>
        <v>VEICULO DE PREMARCACAO - COND. A                                               </v>
      </c>
      <c r="C1356" s="17" t="str">
        <f>+'[1]Plan1'!C1361</f>
        <v>hora</v>
      </c>
      <c r="D1356" s="18">
        <f>+'[1]Plan1'!D1361</f>
        <v>40.85</v>
      </c>
    </row>
    <row r="1357" spans="1:4" ht="15" customHeight="1">
      <c r="A1357" s="19" t="str">
        <f>+'[1]Plan1'!A1362</f>
        <v>72.02.05.02</v>
      </c>
      <c r="B1357" s="20" t="str">
        <f>+'[1]Plan1'!B1362</f>
        <v>VEICULO DE PREMARCACAO - COND. B                                               </v>
      </c>
      <c r="C1357" s="21" t="str">
        <f>+'[1]Plan1'!C1362</f>
        <v>hora</v>
      </c>
      <c r="D1357" s="22">
        <f>+'[1]Plan1'!D1362</f>
        <v>8.18</v>
      </c>
    </row>
    <row r="1358" spans="1:4" ht="15" customHeight="1">
      <c r="A1358" s="15" t="str">
        <f>+'[1]Plan1'!A1363</f>
        <v>72.02.05.03</v>
      </c>
      <c r="B1358" s="16" t="str">
        <f>+'[1]Plan1'!B1363</f>
        <v>VEICULO DE PREMARCACAO - COND. C                                               </v>
      </c>
      <c r="C1358" s="17" t="str">
        <f>+'[1]Plan1'!C1363</f>
        <v>hora</v>
      </c>
      <c r="D1358" s="18">
        <f>+'[1]Plan1'!D1363</f>
        <v>37.14</v>
      </c>
    </row>
    <row r="1359" spans="1:4" ht="15" customHeight="1">
      <c r="A1359" s="19" t="str">
        <f>+'[1]Plan1'!A1364</f>
        <v>72.02.05.04</v>
      </c>
      <c r="B1359" s="20" t="str">
        <f>+'[1]Plan1'!B1364</f>
        <v>VEICULO DE PREMARCACAO - COND. D                                               </v>
      </c>
      <c r="C1359" s="21" t="str">
        <f>+'[1]Plan1'!C1364</f>
        <v>hora</v>
      </c>
      <c r="D1359" s="22">
        <f>+'[1]Plan1'!D1364</f>
        <v>74.01</v>
      </c>
    </row>
    <row r="1360" spans="1:4" ht="15" customHeight="1">
      <c r="A1360" s="15" t="str">
        <f>+'[1]Plan1'!A1365</f>
        <v>72.02.08.01</v>
      </c>
      <c r="B1360" s="16" t="str">
        <f>+'[1]Plan1'!B1365</f>
        <v>VEICULO PEQUENO 1.6CC COM AR E DIRECAO HIDRAULICA - CONDICAO A                 </v>
      </c>
      <c r="C1360" s="17" t="str">
        <f>+'[1]Plan1'!C1365</f>
        <v>hora</v>
      </c>
      <c r="D1360" s="18">
        <f>+'[1]Plan1'!D1365</f>
        <v>25.65</v>
      </c>
    </row>
    <row r="1361" spans="1:4" ht="15" customHeight="1">
      <c r="A1361" s="19" t="str">
        <f>+'[1]Plan1'!A1366</f>
        <v>72.02.08.02</v>
      </c>
      <c r="B1361" s="20" t="str">
        <f>+'[1]Plan1'!B1366</f>
        <v>VEICULO PEQUENO 1.6CC COM AR E DIRECAO HIDRAULICA - CONDICAO B                 </v>
      </c>
      <c r="C1361" s="21" t="str">
        <f>+'[1]Plan1'!C1366</f>
        <v>hora</v>
      </c>
      <c r="D1361" s="22">
        <f>+'[1]Plan1'!D1366</f>
        <v>9.21</v>
      </c>
    </row>
    <row r="1362" spans="1:4" ht="15" customHeight="1">
      <c r="A1362" s="15" t="str">
        <f>+'[1]Plan1'!A1367</f>
        <v>72.02.08.03</v>
      </c>
      <c r="B1362" s="16" t="str">
        <f>+'[1]Plan1'!B1367</f>
        <v>VEICULO PEQUENO 1.6CC COM AR E DIRECAO HIDRAULICA - CONDICAO C                 </v>
      </c>
      <c r="C1362" s="17" t="str">
        <f>+'[1]Plan1'!C1367</f>
        <v>hora</v>
      </c>
      <c r="D1362" s="18">
        <f>+'[1]Plan1'!D1367</f>
        <v>42.71</v>
      </c>
    </row>
    <row r="1363" spans="1:4" ht="15" customHeight="1">
      <c r="A1363" s="19" t="str">
        <f>+'[1]Plan1'!A1368</f>
        <v>72.02.08.04</v>
      </c>
      <c r="B1363" s="20" t="str">
        <f>+'[1]Plan1'!B1368</f>
        <v>VEICULO C/ CAP.P/4.PESSOAS 1.600CC C/ AR + DIR.HID. + AIR BAG - COND.D         </v>
      </c>
      <c r="C1363" s="21" t="str">
        <f>+'[1]Plan1'!C1368</f>
        <v>hora</v>
      </c>
      <c r="D1363" s="22">
        <f>+'[1]Plan1'!D1368</f>
        <v>63.59</v>
      </c>
    </row>
    <row r="1364" spans="1:4" ht="15" customHeight="1">
      <c r="A1364" s="15" t="str">
        <f>+'[1]Plan1'!A1369</f>
        <v>72.02.08.05</v>
      </c>
      <c r="B1364" s="16" t="str">
        <f>+'[1]Plan1'!B1369</f>
        <v>VEICULO PEQUENO 1.6CC COM AR E DIRECAO HIDRAULICA - CONDICAO E                 </v>
      </c>
      <c r="C1364" s="17" t="str">
        <f>+'[1]Plan1'!C1369</f>
        <v>km</v>
      </c>
      <c r="D1364" s="18">
        <f>+'[1]Plan1'!D1369</f>
        <v>0.62</v>
      </c>
    </row>
    <row r="1365" spans="1:4" ht="15" customHeight="1">
      <c r="A1365" s="19" t="str">
        <f>+'[1]Plan1'!A1370</f>
        <v>72.02.08.06</v>
      </c>
      <c r="B1365" s="20" t="str">
        <f>+'[1]Plan1'!B1370</f>
        <v>VEICULO PEQUENO 1.6CC COM AR E DIRECAO HIDRAULICA - CONDICAO F                 </v>
      </c>
      <c r="C1365" s="21" t="str">
        <f>+'[1]Plan1'!C1370</f>
        <v>veic.mens</v>
      </c>
      <c r="D1365" s="22">
        <f>+'[1]Plan1'!D1370</f>
        <v>3228.26</v>
      </c>
    </row>
    <row r="1366" spans="1:4" ht="15" customHeight="1">
      <c r="A1366" s="15" t="str">
        <f>+'[1]Plan1'!A1371</f>
        <v>72.02.09.01</v>
      </c>
      <c r="B1366" s="16" t="str">
        <f>+'[1]Plan1'!B1371</f>
        <v>VEICULO UTILITARIO COM MINIMO DE 10 LUGARES COM AR E DIR. HID. CONDICAO A      </v>
      </c>
      <c r="C1366" s="17" t="str">
        <f>+'[1]Plan1'!C1371</f>
        <v>hora</v>
      </c>
      <c r="D1366" s="18">
        <f>+'[1]Plan1'!D1371</f>
        <v>29.87</v>
      </c>
    </row>
    <row r="1367" spans="1:4" ht="15" customHeight="1">
      <c r="A1367" s="19" t="str">
        <f>+'[1]Plan1'!A1372</f>
        <v>72.02.09.02</v>
      </c>
      <c r="B1367" s="20" t="str">
        <f>+'[1]Plan1'!B1372</f>
        <v>VEICULO UTILITARIO COM MINIMO DE 10 LUGARES COM AR E DIR. HID. CONDICAOB       </v>
      </c>
      <c r="C1367" s="21" t="str">
        <f>+'[1]Plan1'!C1372</f>
        <v>hora</v>
      </c>
      <c r="D1367" s="22">
        <f>+'[1]Plan1'!D1372</f>
        <v>16.57</v>
      </c>
    </row>
    <row r="1368" spans="1:4" ht="15" customHeight="1">
      <c r="A1368" s="15" t="str">
        <f>+'[1]Plan1'!A1373</f>
        <v>72.02.09.03</v>
      </c>
      <c r="B1368" s="16" t="str">
        <f>+'[1]Plan1'!B1373</f>
        <v>VEICULO UTILITARIO COM MINIMO DE 10 LUGARES COM AR E DIR. HID. CONDICAO C      </v>
      </c>
      <c r="C1368" s="17" t="str">
        <f>+'[1]Plan1'!C1373</f>
        <v>hora</v>
      </c>
      <c r="D1368" s="18">
        <f>+'[1]Plan1'!D1373</f>
        <v>56.71</v>
      </c>
    </row>
    <row r="1369" spans="1:4" ht="15" customHeight="1">
      <c r="A1369" s="19" t="str">
        <f>+'[1]Plan1'!A1374</f>
        <v>72.02.09.04</v>
      </c>
      <c r="B1369" s="20" t="str">
        <f>+'[1]Plan1'!B1374</f>
        <v>VEICULO UTILITARIO C/MIN.10LUGARES C/ AR + DIR.HID. COND.D                     </v>
      </c>
      <c r="C1369" s="21" t="str">
        <f>+'[1]Plan1'!C1374</f>
        <v>hora</v>
      </c>
      <c r="D1369" s="22">
        <f>+'[1]Plan1'!D1374</f>
        <v>77.59</v>
      </c>
    </row>
    <row r="1370" spans="1:4" ht="15" customHeight="1">
      <c r="A1370" s="15" t="str">
        <f>+'[1]Plan1'!A1375</f>
        <v>72.02.09.05</v>
      </c>
      <c r="B1370" s="16" t="str">
        <f>+'[1]Plan1'!B1375</f>
        <v>VEICULO UTILITARIO COM MINIMO DE 10 LUGARES COM AR E DIR. HID. CONDICAOE       </v>
      </c>
      <c r="C1370" s="17" t="str">
        <f>+'[1]Plan1'!C1375</f>
        <v>km</v>
      </c>
      <c r="D1370" s="18">
        <f>+'[1]Plan1'!D1375</f>
        <v>1.09</v>
      </c>
    </row>
    <row r="1371" spans="1:4" ht="15" customHeight="1">
      <c r="A1371" s="19" t="str">
        <f>+'[1]Plan1'!A1376</f>
        <v>72.02.09.06</v>
      </c>
      <c r="B1371" s="20" t="str">
        <f>+'[1]Plan1'!B1376</f>
        <v>VEICULO UTILITARIO COM MINIMO DE 10 LUGARES COM AR E DIR. HID. CONDICAOF       </v>
      </c>
      <c r="C1371" s="21" t="str">
        <f>+'[1]Plan1'!C1376</f>
        <v>veic.mens</v>
      </c>
      <c r="D1371" s="22">
        <f>+'[1]Plan1'!D1376</f>
        <v>5876.71</v>
      </c>
    </row>
    <row r="1372" spans="1:4" ht="15" customHeight="1">
      <c r="A1372" s="15" t="str">
        <f>+'[1]Plan1'!A1377</f>
        <v>72.02.10.01</v>
      </c>
      <c r="B1372" s="16" t="str">
        <f>+'[1]Plan1'!B1377</f>
        <v>VEICULO UTILITARIO PICK-UP COM AR E DIR. HID. CONDICAO A                       </v>
      </c>
      <c r="C1372" s="17" t="str">
        <f>+'[1]Plan1'!C1377</f>
        <v>hora</v>
      </c>
      <c r="D1372" s="18">
        <f>+'[1]Plan1'!D1377</f>
        <v>27.39</v>
      </c>
    </row>
    <row r="1373" spans="1:4" ht="15" customHeight="1">
      <c r="A1373" s="19" t="str">
        <f>+'[1]Plan1'!A1378</f>
        <v>72.02.10.02</v>
      </c>
      <c r="B1373" s="20" t="str">
        <f>+'[1]Plan1'!B1378</f>
        <v>VEICULO UTILITARIO PICK-UP COM AR E DIR. HID. CONDICAOB                        </v>
      </c>
      <c r="C1373" s="21" t="str">
        <f>+'[1]Plan1'!C1378</f>
        <v>hora</v>
      </c>
      <c r="D1373" s="22">
        <f>+'[1]Plan1'!D1378</f>
        <v>11.76</v>
      </c>
    </row>
    <row r="1374" spans="1:4" ht="15" customHeight="1">
      <c r="A1374" s="15" t="str">
        <f>+'[1]Plan1'!A1379</f>
        <v>72.02.10.03</v>
      </c>
      <c r="B1374" s="16" t="str">
        <f>+'[1]Plan1'!B1379</f>
        <v>VEICULO UTILITARIO PICK-UP COM AR E DIR. HID. CONDICAO C                       </v>
      </c>
      <c r="C1374" s="17" t="str">
        <f>+'[1]Plan1'!C1379</f>
        <v>hora</v>
      </c>
      <c r="D1374" s="18">
        <f>+'[1]Plan1'!D1379</f>
        <v>58.84</v>
      </c>
    </row>
    <row r="1375" spans="1:4" ht="15" customHeight="1">
      <c r="A1375" s="19" t="str">
        <f>+'[1]Plan1'!A1380</f>
        <v>72.02.10.04</v>
      </c>
      <c r="B1375" s="20" t="str">
        <f>+'[1]Plan1'!B1380</f>
        <v>VEICULO UTILITARIO CAMIONETE P/3 PESSOAS C/ AR + DIR.HID.+ AIRBAG              </v>
      </c>
      <c r="C1375" s="21" t="str">
        <f>+'[1]Plan1'!C1380</f>
        <v>hora</v>
      </c>
      <c r="D1375" s="22">
        <f>+'[1]Plan1'!D1380</f>
        <v>79.72</v>
      </c>
    </row>
    <row r="1376" spans="1:4" ht="15" customHeight="1">
      <c r="A1376" s="15" t="str">
        <f>+'[1]Plan1'!A1381</f>
        <v>72.02.10.05</v>
      </c>
      <c r="B1376" s="16" t="str">
        <f>+'[1]Plan1'!B1381</f>
        <v>VEICULO UTILITARIO PICK-UP COM AR E DIR. HID. CONDICAO E                       </v>
      </c>
      <c r="C1376" s="17" t="str">
        <f>+'[1]Plan1'!C1381</f>
        <v>km</v>
      </c>
      <c r="D1376" s="18">
        <f>+'[1]Plan1'!D1381</f>
        <v>0.93</v>
      </c>
    </row>
    <row r="1377" spans="1:4" ht="15" customHeight="1">
      <c r="A1377" s="19" t="str">
        <f>+'[1]Plan1'!A1382</f>
        <v>72.02.10.06</v>
      </c>
      <c r="B1377" s="20" t="str">
        <f>+'[1]Plan1'!B1382</f>
        <v>VEICULO UTILITARIO PICK-UP COM AR E DIR. HID. CONDICAOF                        </v>
      </c>
      <c r="C1377" s="21" t="str">
        <f>+'[1]Plan1'!C1382</f>
        <v>veic.mens</v>
      </c>
      <c r="D1377" s="22">
        <f>+'[1]Plan1'!D1382</f>
        <v>4785.28</v>
      </c>
    </row>
    <row r="1378" spans="1:4" ht="15" customHeight="1">
      <c r="A1378" s="15" t="str">
        <f>+'[1]Plan1'!A1383</f>
        <v>72.03.01.01</v>
      </c>
      <c r="B1378" s="16" t="str">
        <f>+'[1]Plan1'!B1383</f>
        <v>BATE ESTACA 40 ATE 80 T - COND. A                                              </v>
      </c>
      <c r="C1378" s="17" t="str">
        <f>+'[1]Plan1'!C1383</f>
        <v>hora</v>
      </c>
      <c r="D1378" s="18">
        <f>+'[1]Plan1'!D1383</f>
        <v>50.59</v>
      </c>
    </row>
    <row r="1379" spans="1:4" ht="15" customHeight="1">
      <c r="A1379" s="19" t="str">
        <f>+'[1]Plan1'!A1384</f>
        <v>72.03.01.02</v>
      </c>
      <c r="B1379" s="20" t="str">
        <f>+'[1]Plan1'!B1384</f>
        <v>BATE ESTACA 40 ATE 80 T - COND. B                                              </v>
      </c>
      <c r="C1379" s="21" t="str">
        <f>+'[1]Plan1'!C1384</f>
        <v>hora</v>
      </c>
      <c r="D1379" s="22">
        <f>+'[1]Plan1'!D1384</f>
        <v>22.02</v>
      </c>
    </row>
    <row r="1380" spans="1:4" ht="15" customHeight="1">
      <c r="A1380" s="15" t="str">
        <f>+'[1]Plan1'!A1385</f>
        <v>72.03.01.03</v>
      </c>
      <c r="B1380" s="16" t="str">
        <f>+'[1]Plan1'!B1385</f>
        <v>BATE ESTACA 40 ATE 80 T - COND. C                                              </v>
      </c>
      <c r="C1380" s="17" t="str">
        <f>+'[1]Plan1'!C1385</f>
        <v>hora</v>
      </c>
      <c r="D1380" s="18">
        <f>+'[1]Plan1'!D1385</f>
        <v>76.66</v>
      </c>
    </row>
    <row r="1381" spans="1:4" ht="15" customHeight="1">
      <c r="A1381" s="19" t="str">
        <f>+'[1]Plan1'!A1386</f>
        <v>72.03.01.04</v>
      </c>
      <c r="B1381" s="20" t="str">
        <f>+'[1]Plan1'!B1386</f>
        <v>BATE ESTACA 40 ATE 80 T - COND. D                                              </v>
      </c>
      <c r="C1381" s="21" t="str">
        <f>+'[1]Plan1'!C1386</f>
        <v>hora</v>
      </c>
      <c r="D1381" s="22">
        <f>+'[1]Plan1'!D1386</f>
        <v>113.53</v>
      </c>
    </row>
    <row r="1382" spans="1:4" ht="15" customHeight="1">
      <c r="A1382" s="15" t="str">
        <f>+'[1]Plan1'!A1387</f>
        <v>72.03.02.01</v>
      </c>
      <c r="B1382" s="16" t="str">
        <f>+'[1]Plan1'!B1387</f>
        <v>BATE ESTACA ATE 40T COND. A                                                    </v>
      </c>
      <c r="C1382" s="17" t="str">
        <f>+'[1]Plan1'!C1387</f>
        <v>hora</v>
      </c>
      <c r="D1382" s="18">
        <f>+'[1]Plan1'!D1387</f>
        <v>49.34</v>
      </c>
    </row>
    <row r="1383" spans="1:4" ht="15" customHeight="1">
      <c r="A1383" s="19" t="str">
        <f>+'[1]Plan1'!A1388</f>
        <v>72.03.02.02</v>
      </c>
      <c r="B1383" s="20" t="str">
        <f>+'[1]Plan1'!B1388</f>
        <v>BATE ESTACA ATE 40T CONDI. B                                                   </v>
      </c>
      <c r="C1383" s="21" t="str">
        <f>+'[1]Plan1'!C1388</f>
        <v>hora</v>
      </c>
      <c r="D1383" s="22">
        <f>+'[1]Plan1'!D1388</f>
        <v>20.01</v>
      </c>
    </row>
    <row r="1384" spans="1:4" ht="15" customHeight="1">
      <c r="A1384" s="15" t="str">
        <f>+'[1]Plan1'!A1389</f>
        <v>72.03.02.03</v>
      </c>
      <c r="B1384" s="16" t="str">
        <f>+'[1]Plan1'!B1389</f>
        <v>BATE ESTACA ATE 40T COND. C                                                    </v>
      </c>
      <c r="C1384" s="17" t="str">
        <f>+'[1]Plan1'!C1389</f>
        <v>hora</v>
      </c>
      <c r="D1384" s="18">
        <f>+'[1]Plan1'!D1389</f>
        <v>41.38</v>
      </c>
    </row>
    <row r="1385" spans="1:4" ht="15" customHeight="1">
      <c r="A1385" s="19" t="str">
        <f>+'[1]Plan1'!A1390</f>
        <v>72.03.02.04</v>
      </c>
      <c r="B1385" s="20" t="str">
        <f>+'[1]Plan1'!B1390</f>
        <v>BATE ESTACA ATE 40T COND. D                                                    </v>
      </c>
      <c r="C1385" s="21" t="str">
        <f>+'[1]Plan1'!C1390</f>
        <v>hora</v>
      </c>
      <c r="D1385" s="22">
        <f>+'[1]Plan1'!D1390</f>
        <v>78.25</v>
      </c>
    </row>
    <row r="1386" spans="1:4" ht="15" customHeight="1">
      <c r="A1386" s="15" t="str">
        <f>+'[1]Plan1'!A1391</f>
        <v>72.04.01.01</v>
      </c>
      <c r="B1386" s="16" t="str">
        <f>+'[1]Plan1'!B1391</f>
        <v>BETONEIRA 320L MOTOR ELETRICO COND.A                                           </v>
      </c>
      <c r="C1386" s="17" t="str">
        <f>+'[1]Plan1'!C1391</f>
        <v>hora</v>
      </c>
      <c r="D1386" s="18">
        <f>+'[1]Plan1'!D1391</f>
        <v>14.15</v>
      </c>
    </row>
    <row r="1387" spans="1:4" ht="15" customHeight="1">
      <c r="A1387" s="19" t="str">
        <f>+'[1]Plan1'!A1392</f>
        <v>72.04.01.02</v>
      </c>
      <c r="B1387" s="20" t="str">
        <f>+'[1]Plan1'!B1392</f>
        <v>BETONEIRA 320L MOTOR ELETRICO COND.B                                           </v>
      </c>
      <c r="C1387" s="21" t="str">
        <f>+'[1]Plan1'!C1392</f>
        <v>hora</v>
      </c>
      <c r="D1387" s="22">
        <f>+'[1]Plan1'!D1392</f>
        <v>0.7</v>
      </c>
    </row>
    <row r="1388" spans="1:4" ht="15" customHeight="1">
      <c r="A1388" s="15" t="str">
        <f>+'[1]Plan1'!A1393</f>
        <v>72.04.01.03</v>
      </c>
      <c r="B1388" s="16" t="str">
        <f>+'[1]Plan1'!B1393</f>
        <v>BETONEIRA 320L MOTOR ELETRICO COND.C                                           </v>
      </c>
      <c r="C1388" s="17" t="str">
        <f>+'[1]Plan1'!C1393</f>
        <v>hora</v>
      </c>
      <c r="D1388" s="18">
        <f>+'[1]Plan1'!D1393</f>
        <v>1.67</v>
      </c>
    </row>
    <row r="1389" spans="1:4" ht="15" customHeight="1">
      <c r="A1389" s="19" t="str">
        <f>+'[1]Plan1'!A1394</f>
        <v>72.04.01.04</v>
      </c>
      <c r="B1389" s="20" t="str">
        <f>+'[1]Plan1'!B1394</f>
        <v>BETONEIRA 320L MOTOR ELETRICO COND.D                                           </v>
      </c>
      <c r="C1389" s="21" t="str">
        <f>+'[1]Plan1'!C1394</f>
        <v>hora</v>
      </c>
      <c r="D1389" s="22">
        <f>+'[1]Plan1'!D1394</f>
        <v>15.47</v>
      </c>
    </row>
    <row r="1390" spans="1:4" ht="15" customHeight="1">
      <c r="A1390" s="15" t="str">
        <f>+'[1]Plan1'!A1395</f>
        <v>72.04.02.01</v>
      </c>
      <c r="B1390" s="16" t="str">
        <f>+'[1]Plan1'!B1395</f>
        <v>BETONEIRA 320L MOTOR GASOLINA COND. A                                          </v>
      </c>
      <c r="C1390" s="17" t="str">
        <f>+'[1]Plan1'!C1395</f>
        <v>hora</v>
      </c>
      <c r="D1390" s="18">
        <f>+'[1]Plan1'!D1395</f>
        <v>14.41</v>
      </c>
    </row>
    <row r="1391" spans="1:4" ht="15" customHeight="1">
      <c r="A1391" s="19" t="str">
        <f>+'[1]Plan1'!A1396</f>
        <v>72.04.02.02</v>
      </c>
      <c r="B1391" s="20" t="str">
        <f>+'[1]Plan1'!B1396</f>
        <v>BETONEIRA 320L MOTOR GASOLINA COND. B                                          </v>
      </c>
      <c r="C1391" s="21" t="str">
        <f>+'[1]Plan1'!C1396</f>
        <v>hora</v>
      </c>
      <c r="D1391" s="22">
        <f>+'[1]Plan1'!D1396</f>
        <v>1.22</v>
      </c>
    </row>
    <row r="1392" spans="1:4" ht="15" customHeight="1">
      <c r="A1392" s="15" t="str">
        <f>+'[1]Plan1'!A1397</f>
        <v>72.04.02.03</v>
      </c>
      <c r="B1392" s="16" t="str">
        <f>+'[1]Plan1'!B1397</f>
        <v>BETONEIRA 320L MOTOR GASOLINA COND. C                                          </v>
      </c>
      <c r="C1392" s="17" t="str">
        <f>+'[1]Plan1'!C1397</f>
        <v>hora</v>
      </c>
      <c r="D1392" s="18">
        <f>+'[1]Plan1'!D1397</f>
        <v>3.94</v>
      </c>
    </row>
    <row r="1393" spans="1:4" ht="15" customHeight="1">
      <c r="A1393" s="19" t="str">
        <f>+'[1]Plan1'!A1398</f>
        <v>72.04.02.04</v>
      </c>
      <c r="B1393" s="20" t="str">
        <f>+'[1]Plan1'!B1398</f>
        <v>BETONEIRA 320L MOTOR GASOLINA COND. D                                          </v>
      </c>
      <c r="C1393" s="21" t="str">
        <f>+'[1]Plan1'!C1398</f>
        <v>hora</v>
      </c>
      <c r="D1393" s="22">
        <f>+'[1]Plan1'!D1398</f>
        <v>17.73</v>
      </c>
    </row>
    <row r="1394" spans="1:4" ht="15" customHeight="1">
      <c r="A1394" s="15" t="str">
        <f>+'[1]Plan1'!A1399</f>
        <v>72.04.03.01</v>
      </c>
      <c r="B1394" s="16" t="str">
        <f>+'[1]Plan1'!B1399</f>
        <v>BETONEIRA 580L ELETRICA C/CARREG. COND.A                                       </v>
      </c>
      <c r="C1394" s="17" t="str">
        <f>+'[1]Plan1'!C1399</f>
        <v>hora</v>
      </c>
      <c r="D1394" s="18">
        <f>+'[1]Plan1'!D1399</f>
        <v>16.13</v>
      </c>
    </row>
    <row r="1395" spans="1:4" ht="15" customHeight="1">
      <c r="A1395" s="19" t="str">
        <f>+'[1]Plan1'!A1400</f>
        <v>72.04.03.02</v>
      </c>
      <c r="B1395" s="20" t="str">
        <f>+'[1]Plan1'!B1400</f>
        <v>BETONEIRA 580L ELETRICA C/CARREG. COND.B                                       </v>
      </c>
      <c r="C1395" s="21" t="str">
        <f>+'[1]Plan1'!C1400</f>
        <v>hora</v>
      </c>
      <c r="D1395" s="22">
        <f>+'[1]Plan1'!D1400</f>
        <v>4.67</v>
      </c>
    </row>
    <row r="1396" spans="1:4" ht="15" customHeight="1">
      <c r="A1396" s="15" t="str">
        <f>+'[1]Plan1'!A1401</f>
        <v>72.04.03.03</v>
      </c>
      <c r="B1396" s="16" t="str">
        <f>+'[1]Plan1'!B1401</f>
        <v>BETONEIRA 580L ELETRICA C/CARREG. COND.C                                       </v>
      </c>
      <c r="C1396" s="17" t="str">
        <f>+'[1]Plan1'!C1401</f>
        <v>hora</v>
      </c>
      <c r="D1396" s="18">
        <f>+'[1]Plan1'!D1401</f>
        <v>7.26</v>
      </c>
    </row>
    <row r="1397" spans="1:4" ht="15" customHeight="1">
      <c r="A1397" s="19" t="str">
        <f>+'[1]Plan1'!A1402</f>
        <v>72.04.03.04</v>
      </c>
      <c r="B1397" s="20" t="str">
        <f>+'[1]Plan1'!B1402</f>
        <v>BETONEIRA 580L ELETRICA C/CARREG. COND.D                                       </v>
      </c>
      <c r="C1397" s="21" t="str">
        <f>+'[1]Plan1'!C1402</f>
        <v>hora</v>
      </c>
      <c r="D1397" s="22">
        <f>+'[1]Plan1'!D1402</f>
        <v>21.06</v>
      </c>
    </row>
    <row r="1398" spans="1:4" ht="15" customHeight="1">
      <c r="A1398" s="15" t="str">
        <f>+'[1]Plan1'!A1403</f>
        <v>72.04.04.01</v>
      </c>
      <c r="B1398" s="16" t="str">
        <f>+'[1]Plan1'!B1403</f>
        <v>BETONEIRA 580L MOTOR A DIESEL COND. A                                          </v>
      </c>
      <c r="C1398" s="17" t="str">
        <f>+'[1]Plan1'!C1403</f>
        <v>hora</v>
      </c>
      <c r="D1398" s="18">
        <f>+'[1]Plan1'!D1403</f>
        <v>16.79</v>
      </c>
    </row>
    <row r="1399" spans="1:4" ht="15" customHeight="1">
      <c r="A1399" s="19" t="str">
        <f>+'[1]Plan1'!A1404</f>
        <v>72.04.04.02</v>
      </c>
      <c r="B1399" s="20" t="str">
        <f>+'[1]Plan1'!B1404</f>
        <v>BETONEIRA 580L MOTOR A DIESEL COND. B                                          </v>
      </c>
      <c r="C1399" s="21" t="str">
        <f>+'[1]Plan1'!C1404</f>
        <v>hora</v>
      </c>
      <c r="D1399" s="22">
        <f>+'[1]Plan1'!D1404</f>
        <v>5.97</v>
      </c>
    </row>
    <row r="1400" spans="1:4" ht="15" customHeight="1">
      <c r="A1400" s="15" t="str">
        <f>+'[1]Plan1'!A1405</f>
        <v>72.04.04.03</v>
      </c>
      <c r="B1400" s="16" t="str">
        <f>+'[1]Plan1'!B1405</f>
        <v>BETONEIRA 580L MOTOR A DIESEL COND. C                                          </v>
      </c>
      <c r="C1400" s="17" t="str">
        <f>+'[1]Plan1'!C1405</f>
        <v>hora</v>
      </c>
      <c r="D1400" s="18">
        <f>+'[1]Plan1'!D1405</f>
        <v>10</v>
      </c>
    </row>
    <row r="1401" spans="1:4" ht="15" customHeight="1">
      <c r="A1401" s="19" t="str">
        <f>+'[1]Plan1'!A1406</f>
        <v>72.04.04.04</v>
      </c>
      <c r="B1401" s="20" t="str">
        <f>+'[1]Plan1'!B1406</f>
        <v>BETONEIRA 580L MOTOR A DIESEL - COND. D                                        </v>
      </c>
      <c r="C1401" s="21" t="str">
        <f>+'[1]Plan1'!C1406</f>
        <v>hora</v>
      </c>
      <c r="D1401" s="22">
        <f>+'[1]Plan1'!D1406</f>
        <v>23.79</v>
      </c>
    </row>
    <row r="1402" spans="1:4" ht="15" customHeight="1">
      <c r="A1402" s="15" t="str">
        <f>+'[1]Plan1'!A1407</f>
        <v>72.05.01.01</v>
      </c>
      <c r="B1402" s="16" t="str">
        <f>+'[1]Plan1'!B1407</f>
        <v>BOMBA DREN.SUBMER.ELETR.27M3/H COND. A                                         </v>
      </c>
      <c r="C1402" s="17" t="str">
        <f>+'[1]Plan1'!C1407</f>
        <v>hora</v>
      </c>
      <c r="D1402" s="18">
        <f>+'[1]Plan1'!D1407</f>
        <v>14.23</v>
      </c>
    </row>
    <row r="1403" spans="1:4" ht="15" customHeight="1">
      <c r="A1403" s="19" t="str">
        <f>+'[1]Plan1'!A1408</f>
        <v>72.05.01.02</v>
      </c>
      <c r="B1403" s="20" t="str">
        <f>+'[1]Plan1'!B1408</f>
        <v>BOMBA DREN.SUBMER.ELETR.27M3/H COND. B                                         </v>
      </c>
      <c r="C1403" s="21" t="str">
        <f>+'[1]Plan1'!C1408</f>
        <v>hora</v>
      </c>
      <c r="D1403" s="22">
        <f>+'[1]Plan1'!D1408</f>
        <v>0.73</v>
      </c>
    </row>
    <row r="1404" spans="1:4" ht="15" customHeight="1">
      <c r="A1404" s="15" t="str">
        <f>+'[1]Plan1'!A1409</f>
        <v>72.05.01.03</v>
      </c>
      <c r="B1404" s="16" t="str">
        <f>+'[1]Plan1'!B1409</f>
        <v>BOMBA DREN.SUBMER.ELETR.27M3/H COND. C                                         </v>
      </c>
      <c r="C1404" s="17" t="str">
        <f>+'[1]Plan1'!C1409</f>
        <v>hora</v>
      </c>
      <c r="D1404" s="18">
        <f>+'[1]Plan1'!D1409</f>
        <v>8.91</v>
      </c>
    </row>
    <row r="1405" spans="1:4" ht="15" customHeight="1">
      <c r="A1405" s="19" t="str">
        <f>+'[1]Plan1'!A1410</f>
        <v>72.05.01.04</v>
      </c>
      <c r="B1405" s="20" t="str">
        <f>+'[1]Plan1'!B1410</f>
        <v>BOMBA DREN.SUBMER.ELETR.27M3/H COND. D                                         </v>
      </c>
      <c r="C1405" s="21" t="str">
        <f>+'[1]Plan1'!C1410</f>
        <v>hora</v>
      </c>
      <c r="D1405" s="22">
        <f>+'[1]Plan1'!D1410</f>
        <v>22.71</v>
      </c>
    </row>
    <row r="1406" spans="1:4" ht="15" customHeight="1">
      <c r="A1406" s="15" t="str">
        <f>+'[1]Plan1'!A1411</f>
        <v>72.05.02.01</v>
      </c>
      <c r="B1406" s="16" t="str">
        <f>+'[1]Plan1'!B1411</f>
        <v>BOMBA DREN.SUBMER.ELETR.60M3/H COND. A                                         </v>
      </c>
      <c r="C1406" s="17" t="str">
        <f>+'[1]Plan1'!C1411</f>
        <v>hora</v>
      </c>
      <c r="D1406" s="18">
        <f>+'[1]Plan1'!D1411</f>
        <v>14.66</v>
      </c>
    </row>
    <row r="1407" spans="1:4" ht="15" customHeight="1">
      <c r="A1407" s="19" t="str">
        <f>+'[1]Plan1'!A1412</f>
        <v>72.05.02.02</v>
      </c>
      <c r="B1407" s="20" t="str">
        <f>+'[1]Plan1'!B1412</f>
        <v>BOMBA DREN.SUBMER.ELETR.60M3/H COND. B                                         </v>
      </c>
      <c r="C1407" s="21" t="str">
        <f>+'[1]Plan1'!C1412</f>
        <v>hora</v>
      </c>
      <c r="D1407" s="22">
        <f>+'[1]Plan1'!D1412</f>
        <v>1.45</v>
      </c>
    </row>
    <row r="1408" spans="1:4" ht="15" customHeight="1">
      <c r="A1408" s="15" t="str">
        <f>+'[1]Plan1'!A1413</f>
        <v>72.05.02.03</v>
      </c>
      <c r="B1408" s="16" t="str">
        <f>+'[1]Plan1'!B1413</f>
        <v>BOMBA DREN.SUBMER.ELETR.60M3/H COND. C                                         </v>
      </c>
      <c r="C1408" s="17" t="str">
        <f>+'[1]Plan1'!C1413</f>
        <v>hora</v>
      </c>
      <c r="D1408" s="18">
        <f>+'[1]Plan1'!D1413</f>
        <v>8.66</v>
      </c>
    </row>
    <row r="1409" spans="1:4" ht="15" customHeight="1">
      <c r="A1409" s="19" t="str">
        <f>+'[1]Plan1'!A1414</f>
        <v>72.05.02.04</v>
      </c>
      <c r="B1409" s="20" t="str">
        <f>+'[1]Plan1'!B1414</f>
        <v>BOMBA DREN.SUBMER.ELETR.60M3/H COND. D                                         </v>
      </c>
      <c r="C1409" s="21" t="str">
        <f>+'[1]Plan1'!C1414</f>
        <v>hora</v>
      </c>
      <c r="D1409" s="22">
        <f>+'[1]Plan1'!D1414</f>
        <v>22.45</v>
      </c>
    </row>
    <row r="1410" spans="1:4" ht="15" customHeight="1">
      <c r="A1410" s="15" t="str">
        <f>+'[1]Plan1'!A1415</f>
        <v>72.05.03.01</v>
      </c>
      <c r="B1410" s="16" t="str">
        <f>+'[1]Plan1'!B1415</f>
        <v>BOMBA DREN.SUBMER.ELETR.144M3/H COND. A                                        </v>
      </c>
      <c r="C1410" s="17" t="str">
        <f>+'[1]Plan1'!C1415</f>
        <v>hora</v>
      </c>
      <c r="D1410" s="18">
        <f>+'[1]Plan1'!D1415</f>
        <v>15.53</v>
      </c>
    </row>
    <row r="1411" spans="1:4" ht="15" customHeight="1">
      <c r="A1411" s="19" t="str">
        <f>+'[1]Plan1'!A1416</f>
        <v>72.05.03.02</v>
      </c>
      <c r="B1411" s="20" t="str">
        <f>+'[1]Plan1'!B1416</f>
        <v>BOMBA DREN.SUBMER.ELETR.144M3/H COND. B                                        </v>
      </c>
      <c r="C1411" s="21" t="str">
        <f>+'[1]Plan1'!C1416</f>
        <v>hora</v>
      </c>
      <c r="D1411" s="22">
        <f>+'[1]Plan1'!D1416</f>
        <v>2.88</v>
      </c>
    </row>
    <row r="1412" spans="1:4" ht="15" customHeight="1">
      <c r="A1412" s="15" t="str">
        <f>+'[1]Plan1'!A1417</f>
        <v>72.05.03.03</v>
      </c>
      <c r="B1412" s="16" t="str">
        <f>+'[1]Plan1'!B1417</f>
        <v>BOMBA DREN.SUBMER.ELETR.144M3/H COND. C                                        </v>
      </c>
      <c r="C1412" s="17" t="str">
        <f>+'[1]Plan1'!C1417</f>
        <v>hora</v>
      </c>
      <c r="D1412" s="18">
        <f>+'[1]Plan1'!D1417</f>
        <v>11.06</v>
      </c>
    </row>
    <row r="1413" spans="1:4" ht="15" customHeight="1">
      <c r="A1413" s="19" t="str">
        <f>+'[1]Plan1'!A1418</f>
        <v>72.05.03.04</v>
      </c>
      <c r="B1413" s="20" t="str">
        <f>+'[1]Plan1'!B1418</f>
        <v>BOMBA DREN.SUBMER.ELETR.144M3/H COND. D                                        </v>
      </c>
      <c r="C1413" s="21" t="str">
        <f>+'[1]Plan1'!C1418</f>
        <v>hora</v>
      </c>
      <c r="D1413" s="22">
        <f>+'[1]Plan1'!D1418</f>
        <v>24.86</v>
      </c>
    </row>
    <row r="1414" spans="1:4" ht="15" customHeight="1">
      <c r="A1414" s="15" t="str">
        <f>+'[1]Plan1'!A1419</f>
        <v>72.05.04.01</v>
      </c>
      <c r="B1414" s="16" t="str">
        <f>+'[1]Plan1'!B1419</f>
        <v>BOMBA DREN.SUBMER.ELETR.180M3/H COND. A                                        </v>
      </c>
      <c r="C1414" s="17" t="str">
        <f>+'[1]Plan1'!C1419</f>
        <v>hora</v>
      </c>
      <c r="D1414" s="18">
        <f>+'[1]Plan1'!D1419</f>
        <v>16.82</v>
      </c>
    </row>
    <row r="1415" spans="1:4" ht="15" customHeight="1">
      <c r="A1415" s="19" t="str">
        <f>+'[1]Plan1'!A1420</f>
        <v>72.05.04.02</v>
      </c>
      <c r="B1415" s="20" t="str">
        <f>+'[1]Plan1'!B1420</f>
        <v>BOMBA DREN.SUBMER.ELETR.180M3/H COND. B                                        </v>
      </c>
      <c r="C1415" s="21" t="str">
        <f>+'[1]Plan1'!C1420</f>
        <v>hora</v>
      </c>
      <c r="D1415" s="22">
        <f>+'[1]Plan1'!D1420</f>
        <v>5.03</v>
      </c>
    </row>
    <row r="1416" spans="1:4" ht="15" customHeight="1">
      <c r="A1416" s="15" t="str">
        <f>+'[1]Plan1'!A1421</f>
        <v>72.05.04.03</v>
      </c>
      <c r="B1416" s="16" t="str">
        <f>+'[1]Plan1'!B1421</f>
        <v>BOMBA DREN.SUBMER.ELETR.180M3/H COND. C                                        </v>
      </c>
      <c r="C1416" s="17" t="str">
        <f>+'[1]Plan1'!C1421</f>
        <v>hora</v>
      </c>
      <c r="D1416" s="18">
        <f>+'[1]Plan1'!D1421</f>
        <v>14.19</v>
      </c>
    </row>
    <row r="1417" spans="1:4" ht="15" customHeight="1">
      <c r="A1417" s="19" t="str">
        <f>+'[1]Plan1'!A1422</f>
        <v>72.05.04.04</v>
      </c>
      <c r="B1417" s="20" t="str">
        <f>+'[1]Plan1'!B1422</f>
        <v>BOMBA DREN.SUBMER.ELETR.180M3/H COND. D                                        </v>
      </c>
      <c r="C1417" s="21" t="str">
        <f>+'[1]Plan1'!C1422</f>
        <v>hora</v>
      </c>
      <c r="D1417" s="22">
        <f>+'[1]Plan1'!D1422</f>
        <v>27.98</v>
      </c>
    </row>
    <row r="1418" spans="1:4" ht="15" customHeight="1">
      <c r="A1418" s="15" t="str">
        <f>+'[1]Plan1'!A1423</f>
        <v>72.05.05.01</v>
      </c>
      <c r="B1418" s="16" t="str">
        <f>+'[1]Plan1'!B1423</f>
        <v>BOMBA DREN.SUB.GAS.60.000L/H COND. A                                           </v>
      </c>
      <c r="C1418" s="17" t="str">
        <f>+'[1]Plan1'!C1423</f>
        <v>hora</v>
      </c>
      <c r="D1418" s="18">
        <f>+'[1]Plan1'!D1423</f>
        <v>14.26</v>
      </c>
    </row>
    <row r="1419" spans="1:4" ht="15" customHeight="1">
      <c r="A1419" s="19" t="str">
        <f>+'[1]Plan1'!A1424</f>
        <v>72.05.05.02</v>
      </c>
      <c r="B1419" s="20" t="str">
        <f>+'[1]Plan1'!B1424</f>
        <v>BOMBA DREN.SUB.GAS.60.000L/H COND. B                                           </v>
      </c>
      <c r="C1419" s="21" t="str">
        <f>+'[1]Plan1'!C1424</f>
        <v>hora</v>
      </c>
      <c r="D1419" s="22">
        <f>+'[1]Plan1'!D1424</f>
        <v>0.78</v>
      </c>
    </row>
    <row r="1420" spans="1:4" ht="15" customHeight="1">
      <c r="A1420" s="15" t="str">
        <f>+'[1]Plan1'!A1425</f>
        <v>72.05.05.03</v>
      </c>
      <c r="B1420" s="16" t="str">
        <f>+'[1]Plan1'!B1425</f>
        <v>BOMBA DREN.SUB.GAS.60.000L/H COND. C                                           </v>
      </c>
      <c r="C1420" s="17" t="str">
        <f>+'[1]Plan1'!C1425</f>
        <v>hora</v>
      </c>
      <c r="D1420" s="18">
        <f>+'[1]Plan1'!D1425</f>
        <v>5.26</v>
      </c>
    </row>
    <row r="1421" spans="1:4" ht="15" customHeight="1">
      <c r="A1421" s="19" t="str">
        <f>+'[1]Plan1'!A1426</f>
        <v>72.05.05.04</v>
      </c>
      <c r="B1421" s="20" t="str">
        <f>+'[1]Plan1'!B1426</f>
        <v>BOMBA DREN.SUB.GAS.60.000L/H COND. D                                           </v>
      </c>
      <c r="C1421" s="21" t="str">
        <f>+'[1]Plan1'!C1426</f>
        <v>hora</v>
      </c>
      <c r="D1421" s="22">
        <f>+'[1]Plan1'!D1426</f>
        <v>19.05</v>
      </c>
    </row>
    <row r="1422" spans="1:4" ht="15" customHeight="1">
      <c r="A1422" s="15" t="str">
        <f>+'[1]Plan1'!A1427</f>
        <v>72.06.01.01</v>
      </c>
      <c r="B1422" s="16" t="str">
        <f>+'[1]Plan1'!B1427</f>
        <v>BOMBA INJ.PROJ.NATA CIM.ARG.1M3/H COND.A                                       </v>
      </c>
      <c r="C1422" s="17" t="str">
        <f>+'[1]Plan1'!C1427</f>
        <v>hora</v>
      </c>
      <c r="D1422" s="18">
        <f>+'[1]Plan1'!D1427</f>
        <v>32.26</v>
      </c>
    </row>
    <row r="1423" spans="1:4" ht="15" customHeight="1">
      <c r="A1423" s="19" t="str">
        <f>+'[1]Plan1'!A1428</f>
        <v>72.06.01.02</v>
      </c>
      <c r="B1423" s="20" t="str">
        <f>+'[1]Plan1'!B1428</f>
        <v>BOMBA INJ.PROJ.NATA CIM.ARG.1M3/H COND.B                                       </v>
      </c>
      <c r="C1423" s="21" t="str">
        <f>+'[1]Plan1'!C1428</f>
        <v>hora</v>
      </c>
      <c r="D1423" s="22">
        <f>+'[1]Plan1'!D1428</f>
        <v>22.44</v>
      </c>
    </row>
    <row r="1424" spans="1:4" ht="15" customHeight="1">
      <c r="A1424" s="15" t="str">
        <f>+'[1]Plan1'!A1429</f>
        <v>72.06.01.03</v>
      </c>
      <c r="B1424" s="16" t="str">
        <f>+'[1]Plan1'!B1429</f>
        <v>BOMBA INJ.PROJ.NATA CIM.ARG.1M3/H COND.C                                       </v>
      </c>
      <c r="C1424" s="17" t="str">
        <f>+'[1]Plan1'!C1429</f>
        <v>hora</v>
      </c>
      <c r="D1424" s="18">
        <f>+'[1]Plan1'!D1429</f>
        <v>79.21</v>
      </c>
    </row>
    <row r="1425" spans="1:4" ht="15" customHeight="1">
      <c r="A1425" s="19" t="str">
        <f>+'[1]Plan1'!A1430</f>
        <v>72.06.01.04</v>
      </c>
      <c r="B1425" s="20" t="str">
        <f>+'[1]Plan1'!B1430</f>
        <v>BOMBA INJ.PROJ.NATA CIM.ARG.1M3/H COND.D                                       </v>
      </c>
      <c r="C1425" s="21" t="str">
        <f>+'[1]Plan1'!C1430</f>
        <v>hora</v>
      </c>
      <c r="D1425" s="22">
        <f>+'[1]Plan1'!D1430</f>
        <v>99.84</v>
      </c>
    </row>
    <row r="1426" spans="1:4" ht="15" customHeight="1">
      <c r="A1426" s="15" t="str">
        <f>+'[1]Plan1'!A1431</f>
        <v>72.06.02.01</v>
      </c>
      <c r="B1426" s="16" t="str">
        <f>+'[1]Plan1'!B1431</f>
        <v>BOMBA INJ.PROJ.NATA CIM.ARG.3M3/H COND.A                                       </v>
      </c>
      <c r="C1426" s="17" t="str">
        <f>+'[1]Plan1'!C1431</f>
        <v>hora</v>
      </c>
      <c r="D1426" s="18">
        <f>+'[1]Plan1'!D1431</f>
        <v>25.93</v>
      </c>
    </row>
    <row r="1427" spans="1:4" ht="15" customHeight="1">
      <c r="A1427" s="19" t="str">
        <f>+'[1]Plan1'!A1432</f>
        <v>72.06.02.02</v>
      </c>
      <c r="B1427" s="20" t="str">
        <f>+'[1]Plan1'!B1432</f>
        <v>BOMBA INJ.PROJ.NATA CIM.ARG.3M3/H COND.B                                       </v>
      </c>
      <c r="C1427" s="21" t="str">
        <f>+'[1]Plan1'!C1432</f>
        <v>hora</v>
      </c>
      <c r="D1427" s="22">
        <f>+'[1]Plan1'!D1432</f>
        <v>10.22</v>
      </c>
    </row>
    <row r="1428" spans="1:4" ht="15" customHeight="1">
      <c r="A1428" s="15" t="str">
        <f>+'[1]Plan1'!A1433</f>
        <v>72.06.02.03</v>
      </c>
      <c r="B1428" s="16" t="str">
        <f>+'[1]Plan1'!B1433</f>
        <v>BOMBA INJ.PROJ.NATA CIM.ARG.3M3/H COND.C                                       </v>
      </c>
      <c r="C1428" s="17" t="str">
        <f>+'[1]Plan1'!C1433</f>
        <v>hora</v>
      </c>
      <c r="D1428" s="18">
        <f>+'[1]Plan1'!D1433</f>
        <v>67.18</v>
      </c>
    </row>
    <row r="1429" spans="1:4" ht="15" customHeight="1">
      <c r="A1429" s="19" t="str">
        <f>+'[1]Plan1'!A1434</f>
        <v>72.06.02.04</v>
      </c>
      <c r="B1429" s="20" t="str">
        <f>+'[1]Plan1'!B1434</f>
        <v>BOMBA INJ.PROJ.NATA CIM.ARG.3M3/H COND.D                                       </v>
      </c>
      <c r="C1429" s="21" t="str">
        <f>+'[1]Plan1'!C1434</f>
        <v>hora</v>
      </c>
      <c r="D1429" s="22">
        <f>+'[1]Plan1'!D1434</f>
        <v>87.81</v>
      </c>
    </row>
    <row r="1430" spans="1:4" ht="15" customHeight="1">
      <c r="A1430" s="15" t="str">
        <f>+'[1]Plan1'!A1435</f>
        <v>72.06.03.01</v>
      </c>
      <c r="B1430" s="16" t="str">
        <f>+'[1]Plan1'!B1435</f>
        <v>BOM.INJ.PROJ.CONCR.35M3/H COND. A                                              </v>
      </c>
      <c r="C1430" s="17" t="str">
        <f>+'[1]Plan1'!C1435</f>
        <v>hora</v>
      </c>
      <c r="D1430" s="18">
        <f>+'[1]Plan1'!D1435</f>
        <v>29.16</v>
      </c>
    </row>
    <row r="1431" spans="1:4" ht="15" customHeight="1">
      <c r="A1431" s="19" t="str">
        <f>+'[1]Plan1'!A1436</f>
        <v>72.06.03.02</v>
      </c>
      <c r="B1431" s="20" t="str">
        <f>+'[1]Plan1'!B1436</f>
        <v>BOM.INJ.PROJ.CONCR.35M3/H COND. B                                              </v>
      </c>
      <c r="C1431" s="21" t="str">
        <f>+'[1]Plan1'!C1436</f>
        <v>hora</v>
      </c>
      <c r="D1431" s="22">
        <f>+'[1]Plan1'!D1436</f>
        <v>16.45</v>
      </c>
    </row>
    <row r="1432" spans="1:4" ht="15" customHeight="1">
      <c r="A1432" s="15" t="str">
        <f>+'[1]Plan1'!A1437</f>
        <v>72.06.03.03</v>
      </c>
      <c r="B1432" s="16" t="str">
        <f>+'[1]Plan1'!B1437</f>
        <v>BOM.INJ.PROJ.CONCR.35M3/H COND. C                                              </v>
      </c>
      <c r="C1432" s="17" t="str">
        <f>+'[1]Plan1'!C1437</f>
        <v>hora</v>
      </c>
      <c r="D1432" s="18">
        <f>+'[1]Plan1'!D1437</f>
        <v>112.62</v>
      </c>
    </row>
    <row r="1433" spans="1:4" ht="15" customHeight="1">
      <c r="A1433" s="19" t="str">
        <f>+'[1]Plan1'!A1438</f>
        <v>72.06.03.04</v>
      </c>
      <c r="B1433" s="20" t="str">
        <f>+'[1]Plan1'!B1438</f>
        <v>BOM.INJ.PROJ.CONCR.35M3/H COND. D                                              </v>
      </c>
      <c r="C1433" s="21" t="str">
        <f>+'[1]Plan1'!C1438</f>
        <v>hora</v>
      </c>
      <c r="D1433" s="22">
        <f>+'[1]Plan1'!D1438</f>
        <v>133.25</v>
      </c>
    </row>
    <row r="1434" spans="1:4" ht="15" customHeight="1">
      <c r="A1434" s="15" t="str">
        <f>+'[1]Plan1'!A1439</f>
        <v>72.06.04.01</v>
      </c>
      <c r="B1434" s="16" t="str">
        <f>+'[1]Plan1'!B1439</f>
        <v>BOMBA PROJECAO DE CONC.MAN.10M3/H COND.A                                       </v>
      </c>
      <c r="C1434" s="17" t="str">
        <f>+'[1]Plan1'!C1439</f>
        <v>hora</v>
      </c>
      <c r="D1434" s="18">
        <f>+'[1]Plan1'!D1439</f>
        <v>31.12</v>
      </c>
    </row>
    <row r="1435" spans="1:4" ht="15" customHeight="1">
      <c r="A1435" s="19" t="str">
        <f>+'[1]Plan1'!A1440</f>
        <v>72.06.04.02</v>
      </c>
      <c r="B1435" s="20" t="str">
        <f>+'[1]Plan1'!B1440</f>
        <v>BOMBA PROJECAO DE CONC.MAN.10M3/H COND.B                                       </v>
      </c>
      <c r="C1435" s="21" t="str">
        <f>+'[1]Plan1'!C1440</f>
        <v>hora</v>
      </c>
      <c r="D1435" s="22">
        <f>+'[1]Plan1'!D1440</f>
        <v>20.24</v>
      </c>
    </row>
    <row r="1436" spans="1:4" ht="15" customHeight="1">
      <c r="A1436" s="15" t="str">
        <f>+'[1]Plan1'!A1441</f>
        <v>72.06.04.03</v>
      </c>
      <c r="B1436" s="16" t="str">
        <f>+'[1]Plan1'!B1441</f>
        <v>BOMBA PROJECAO DE CONC.MAN.10M3/H COND.C                                       </v>
      </c>
      <c r="C1436" s="17" t="str">
        <f>+'[1]Plan1'!C1441</f>
        <v>hora</v>
      </c>
      <c r="D1436" s="18">
        <f>+'[1]Plan1'!D1441</f>
        <v>116.37</v>
      </c>
    </row>
    <row r="1437" spans="1:4" ht="15" customHeight="1">
      <c r="A1437" s="19" t="str">
        <f>+'[1]Plan1'!A1442</f>
        <v>72.06.04.04</v>
      </c>
      <c r="B1437" s="20" t="str">
        <f>+'[1]Plan1'!B1442</f>
        <v>BOMBA PROJECAO DE CONC.MAN.10M3/H COND.D                                       </v>
      </c>
      <c r="C1437" s="21" t="str">
        <f>+'[1]Plan1'!C1442</f>
        <v>hora</v>
      </c>
      <c r="D1437" s="22">
        <f>+'[1]Plan1'!D1442</f>
        <v>137</v>
      </c>
    </row>
    <row r="1438" spans="1:4" ht="15" customHeight="1">
      <c r="A1438" s="15" t="str">
        <f>+'[1]Plan1'!A1443</f>
        <v>72.06.05.01</v>
      </c>
      <c r="B1438" s="16" t="str">
        <f>+'[1]Plan1'!B1443</f>
        <v>BOM.PROJ.CONC.C/LANCA TEL.23M3/H COND.A                                        </v>
      </c>
      <c r="C1438" s="17" t="str">
        <f>+'[1]Plan1'!C1443</f>
        <v>hora</v>
      </c>
      <c r="D1438" s="18">
        <f>+'[1]Plan1'!D1443</f>
        <v>55.38</v>
      </c>
    </row>
    <row r="1439" spans="1:4" ht="15" customHeight="1">
      <c r="A1439" s="19" t="str">
        <f>+'[1]Plan1'!A1444</f>
        <v>72.06.05.02</v>
      </c>
      <c r="B1439" s="20" t="str">
        <f>+'[1]Plan1'!B1444</f>
        <v>BOM.PROJ.CONC.C/LANCA TEL.23M3/H COND.B                                        </v>
      </c>
      <c r="C1439" s="21" t="str">
        <f>+'[1]Plan1'!C1444</f>
        <v>hora</v>
      </c>
      <c r="D1439" s="22">
        <f>+'[1]Plan1'!D1444</f>
        <v>67.1</v>
      </c>
    </row>
    <row r="1440" spans="1:4" ht="15" customHeight="1">
      <c r="A1440" s="15" t="str">
        <f>+'[1]Plan1'!A1445</f>
        <v>72.06.05.03</v>
      </c>
      <c r="B1440" s="16" t="str">
        <f>+'[1]Plan1'!B1445</f>
        <v>BOM.PROJ.CONC.C/LANCA TEL.23M3/H COND.C                                        </v>
      </c>
      <c r="C1440" s="17" t="str">
        <f>+'[1]Plan1'!C1445</f>
        <v>hora</v>
      </c>
      <c r="D1440" s="18">
        <f>+'[1]Plan1'!D1445</f>
        <v>314.74</v>
      </c>
    </row>
    <row r="1441" spans="1:4" ht="15" customHeight="1">
      <c r="A1441" s="19" t="str">
        <f>+'[1]Plan1'!A1446</f>
        <v>72.06.05.04</v>
      </c>
      <c r="B1441" s="20" t="str">
        <f>+'[1]Plan1'!B1446</f>
        <v>BOM.PROJ.CONC.C/LANCA TEL 23M3/H COND.D                                        </v>
      </c>
      <c r="C1441" s="21" t="str">
        <f>+'[1]Plan1'!C1446</f>
        <v>hora</v>
      </c>
      <c r="D1441" s="22">
        <f>+'[1]Plan1'!D1446</f>
        <v>335.37</v>
      </c>
    </row>
    <row r="1442" spans="1:4" ht="15" customHeight="1">
      <c r="A1442" s="15" t="str">
        <f>+'[1]Plan1'!A1447</f>
        <v>72.07.01.01</v>
      </c>
      <c r="B1442" s="16" t="str">
        <f>+'[1]Plan1'!B1447</f>
        <v>BOMBA HIDRAULICA PARA PROTENSAO COND.A                                         </v>
      </c>
      <c r="C1442" s="17" t="str">
        <f>+'[1]Plan1'!C1447</f>
        <v>hora</v>
      </c>
      <c r="D1442" s="18">
        <f>+'[1]Plan1'!D1447</f>
        <v>22.8</v>
      </c>
    </row>
    <row r="1443" spans="1:4" ht="15" customHeight="1">
      <c r="A1443" s="19" t="str">
        <f>+'[1]Plan1'!A1448</f>
        <v>72.07.01.02</v>
      </c>
      <c r="B1443" s="20" t="str">
        <f>+'[1]Plan1'!B1448</f>
        <v>BOMBA HIDRAULICA PARA PROTENSAO COND.B                                         </v>
      </c>
      <c r="C1443" s="21" t="str">
        <f>+'[1]Plan1'!C1448</f>
        <v>hora</v>
      </c>
      <c r="D1443" s="22">
        <f>+'[1]Plan1'!D1448</f>
        <v>4.69</v>
      </c>
    </row>
    <row r="1444" spans="1:4" ht="15" customHeight="1">
      <c r="A1444" s="15" t="str">
        <f>+'[1]Plan1'!A1449</f>
        <v>72.07.01.03</v>
      </c>
      <c r="B1444" s="16" t="str">
        <f>+'[1]Plan1'!B1449</f>
        <v>BOMBA HIDRAULICA PARA PROTENSAO COND.C                                         </v>
      </c>
      <c r="C1444" s="17" t="str">
        <f>+'[1]Plan1'!C1449</f>
        <v>hora</v>
      </c>
      <c r="D1444" s="18">
        <f>+'[1]Plan1'!D1449</f>
        <v>5.01</v>
      </c>
    </row>
    <row r="1445" spans="1:4" ht="15" customHeight="1">
      <c r="A1445" s="19" t="str">
        <f>+'[1]Plan1'!A1450</f>
        <v>72.07.01.04</v>
      </c>
      <c r="B1445" s="20" t="str">
        <f>+'[1]Plan1'!B1450</f>
        <v>BOMBA HIDRAULICA PARA PROTENSAO COND.D                                         </v>
      </c>
      <c r="C1445" s="21" t="str">
        <f>+'[1]Plan1'!C1450</f>
        <v>hora</v>
      </c>
      <c r="D1445" s="22">
        <f>+'[1]Plan1'!D1450</f>
        <v>25.64</v>
      </c>
    </row>
    <row r="1446" spans="1:4" ht="15" customHeight="1">
      <c r="A1446" s="15" t="str">
        <f>+'[1]Plan1'!A1451</f>
        <v>72.07.02.01</v>
      </c>
      <c r="B1446" s="16" t="str">
        <f>+'[1]Plan1'!B1451</f>
        <v>MACACO PARA PROTENSAO AU-1 COND. A                                             </v>
      </c>
      <c r="C1446" s="17" t="str">
        <f>+'[1]Plan1'!C1451</f>
        <v>hora</v>
      </c>
      <c r="D1446" s="18">
        <f>+'[1]Plan1'!D1451</f>
        <v>1.95</v>
      </c>
    </row>
    <row r="1447" spans="1:4" ht="15" customHeight="1">
      <c r="A1447" s="19" t="str">
        <f>+'[1]Plan1'!A1452</f>
        <v>72.07.02.02</v>
      </c>
      <c r="B1447" s="20" t="str">
        <f>+'[1]Plan1'!B1452</f>
        <v>MACACO PARA PROTENSAO AU-1 COND. B                                             </v>
      </c>
      <c r="C1447" s="21" t="str">
        <f>+'[1]Plan1'!C1452</f>
        <v>hora</v>
      </c>
      <c r="D1447" s="22">
        <f>+'[1]Plan1'!D1452</f>
        <v>4.22</v>
      </c>
    </row>
    <row r="1448" spans="1:4" ht="15" customHeight="1">
      <c r="A1448" s="15" t="str">
        <f>+'[1]Plan1'!A1453</f>
        <v>72.07.02.03</v>
      </c>
      <c r="B1448" s="16" t="str">
        <f>+'[1]Plan1'!B1453</f>
        <v>MACACO PARA PROTENSAO AU-1 COND. C                                             </v>
      </c>
      <c r="C1448" s="17" t="str">
        <f>+'[1]Plan1'!C1453</f>
        <v>hora</v>
      </c>
      <c r="D1448" s="18">
        <f>+'[1]Plan1'!D1453</f>
        <v>4.22</v>
      </c>
    </row>
    <row r="1449" spans="1:4" ht="15" customHeight="1">
      <c r="A1449" s="19" t="str">
        <f>+'[1]Plan1'!A1454</f>
        <v>72.07.02.04</v>
      </c>
      <c r="B1449" s="20" t="str">
        <f>+'[1]Plan1'!B1454</f>
        <v>MACACO PARA PROTENCAO AU-1 COND. D                                             </v>
      </c>
      <c r="C1449" s="21" t="str">
        <f>+'[1]Plan1'!C1454</f>
        <v>hora</v>
      </c>
      <c r="D1449" s="22">
        <f>+'[1]Plan1'!D1454</f>
        <v>4.22</v>
      </c>
    </row>
    <row r="1450" spans="1:4" ht="15" customHeight="1">
      <c r="A1450" s="15" t="str">
        <f>+'[1]Plan1'!A1455</f>
        <v>72.07.03.01</v>
      </c>
      <c r="B1450" s="16" t="str">
        <f>+'[1]Plan1'!B1455</f>
        <v>MACACO PROTENSAO AU-5 COND. A                                                  </v>
      </c>
      <c r="C1450" s="17" t="str">
        <f>+'[1]Plan1'!C1455</f>
        <v>hora</v>
      </c>
      <c r="D1450" s="18">
        <f>+'[1]Plan1'!D1455</f>
        <v>1.88</v>
      </c>
    </row>
    <row r="1451" spans="1:4" ht="15" customHeight="1">
      <c r="A1451" s="19" t="str">
        <f>+'[1]Plan1'!A1456</f>
        <v>72.07.03.02</v>
      </c>
      <c r="B1451" s="20" t="str">
        <f>+'[1]Plan1'!B1456</f>
        <v>MACACO PROTENSAO AU-5 COND. B                                                  </v>
      </c>
      <c r="C1451" s="21" t="str">
        <f>+'[1]Plan1'!C1456</f>
        <v>hora</v>
      </c>
      <c r="D1451" s="22">
        <f>+'[1]Plan1'!D1456</f>
        <v>4.07</v>
      </c>
    </row>
    <row r="1452" spans="1:4" ht="15" customHeight="1">
      <c r="A1452" s="15" t="str">
        <f>+'[1]Plan1'!A1457</f>
        <v>72.07.03.03</v>
      </c>
      <c r="B1452" s="16" t="str">
        <f>+'[1]Plan1'!B1457</f>
        <v>MACACO PROTENSAO AU-5 COND. C                                                  </v>
      </c>
      <c r="C1452" s="17" t="str">
        <f>+'[1]Plan1'!C1457</f>
        <v>hora</v>
      </c>
      <c r="D1452" s="18">
        <f>+'[1]Plan1'!D1457</f>
        <v>4.07</v>
      </c>
    </row>
    <row r="1453" spans="1:4" ht="15" customHeight="1">
      <c r="A1453" s="19" t="str">
        <f>+'[1]Plan1'!A1458</f>
        <v>72.07.03.04</v>
      </c>
      <c r="B1453" s="20" t="str">
        <f>+'[1]Plan1'!B1458</f>
        <v>MACACO PROTENSAO AU-5 COND. D                                                  </v>
      </c>
      <c r="C1453" s="21" t="str">
        <f>+'[1]Plan1'!C1458</f>
        <v>hora</v>
      </c>
      <c r="D1453" s="22">
        <f>+'[1]Plan1'!D1458</f>
        <v>4.07</v>
      </c>
    </row>
    <row r="1454" spans="1:4" ht="15" customHeight="1">
      <c r="A1454" s="15" t="str">
        <f>+'[1]Plan1'!A1459</f>
        <v>72.07.06.01</v>
      </c>
      <c r="B1454" s="16" t="str">
        <f>+'[1]Plan1'!B1459</f>
        <v>MACACO PROTENSAO S-6 COND. A                                                   </v>
      </c>
      <c r="C1454" s="17" t="str">
        <f>+'[1]Plan1'!C1459</f>
        <v>hora</v>
      </c>
      <c r="D1454" s="18">
        <f>+'[1]Plan1'!D1459</f>
        <v>2.05</v>
      </c>
    </row>
    <row r="1455" spans="1:4" ht="15" customHeight="1">
      <c r="A1455" s="19" t="str">
        <f>+'[1]Plan1'!A1460</f>
        <v>72.07.06.02</v>
      </c>
      <c r="B1455" s="20" t="str">
        <f>+'[1]Plan1'!B1460</f>
        <v>MACACO PROTENSAO S-6 COND. B                                                   </v>
      </c>
      <c r="C1455" s="21" t="str">
        <f>+'[1]Plan1'!C1460</f>
        <v>hora</v>
      </c>
      <c r="D1455" s="22">
        <f>+'[1]Plan1'!D1460</f>
        <v>4.43</v>
      </c>
    </row>
    <row r="1456" spans="1:4" ht="15" customHeight="1">
      <c r="A1456" s="15" t="str">
        <f>+'[1]Plan1'!A1461</f>
        <v>72.07.06.03</v>
      </c>
      <c r="B1456" s="16" t="str">
        <f>+'[1]Plan1'!B1461</f>
        <v>MACACO PROTENSAO S-6 COND. C                                                   </v>
      </c>
      <c r="C1456" s="17" t="str">
        <f>+'[1]Plan1'!C1461</f>
        <v>hora</v>
      </c>
      <c r="D1456" s="18">
        <f>+'[1]Plan1'!D1461</f>
        <v>4.43</v>
      </c>
    </row>
    <row r="1457" spans="1:4" ht="15" customHeight="1">
      <c r="A1457" s="19" t="str">
        <f>+'[1]Plan1'!A1462</f>
        <v>72.07.06.04</v>
      </c>
      <c r="B1457" s="20" t="str">
        <f>+'[1]Plan1'!B1462</f>
        <v>MACACO PROTENSAO S-6 COND. D                                                   </v>
      </c>
      <c r="C1457" s="21" t="str">
        <f>+'[1]Plan1'!C1462</f>
        <v>hora</v>
      </c>
      <c r="D1457" s="22">
        <f>+'[1]Plan1'!D1462</f>
        <v>4.43</v>
      </c>
    </row>
    <row r="1458" spans="1:4" ht="15" customHeight="1">
      <c r="A1458" s="15" t="str">
        <f>+'[1]Plan1'!A1463</f>
        <v>72.07.07.01</v>
      </c>
      <c r="B1458" s="16" t="str">
        <f>+'[1]Plan1'!B1463</f>
        <v>MACACO PROTENSAO K-350 COND. A                                                 </v>
      </c>
      <c r="C1458" s="17" t="str">
        <f>+'[1]Plan1'!C1463</f>
        <v>hora</v>
      </c>
      <c r="D1458" s="18">
        <f>+'[1]Plan1'!D1463</f>
        <v>2.34</v>
      </c>
    </row>
    <row r="1459" spans="1:4" ht="15" customHeight="1">
      <c r="A1459" s="19" t="str">
        <f>+'[1]Plan1'!A1464</f>
        <v>72.07.07.02</v>
      </c>
      <c r="B1459" s="20" t="str">
        <f>+'[1]Plan1'!B1464</f>
        <v>MACACO PROTENSAO K-350 COND. B                                                 </v>
      </c>
      <c r="C1459" s="21" t="str">
        <f>+'[1]Plan1'!C1464</f>
        <v>hora</v>
      </c>
      <c r="D1459" s="22">
        <f>+'[1]Plan1'!D1464</f>
        <v>5.07</v>
      </c>
    </row>
    <row r="1460" spans="1:4" ht="15" customHeight="1">
      <c r="A1460" s="15" t="str">
        <f>+'[1]Plan1'!A1465</f>
        <v>72.07.07.03</v>
      </c>
      <c r="B1460" s="16" t="str">
        <f>+'[1]Plan1'!B1465</f>
        <v>MACACO PROTENSAO K-350 COND. C                                                 </v>
      </c>
      <c r="C1460" s="17" t="str">
        <f>+'[1]Plan1'!C1465</f>
        <v>hora</v>
      </c>
      <c r="D1460" s="18">
        <f>+'[1]Plan1'!D1465</f>
        <v>5.07</v>
      </c>
    </row>
    <row r="1461" spans="1:4" ht="15" customHeight="1">
      <c r="A1461" s="19" t="str">
        <f>+'[1]Plan1'!A1466</f>
        <v>72.07.07.04</v>
      </c>
      <c r="B1461" s="20" t="str">
        <f>+'[1]Plan1'!B1466</f>
        <v>MACACO PROTENSAO K-350 COND. D                                                 </v>
      </c>
      <c r="C1461" s="21" t="str">
        <f>+'[1]Plan1'!C1466</f>
        <v>hora</v>
      </c>
      <c r="D1461" s="22">
        <f>+'[1]Plan1'!D1466</f>
        <v>5.07</v>
      </c>
    </row>
    <row r="1462" spans="1:4" ht="15" customHeight="1">
      <c r="A1462" s="15" t="str">
        <f>+'[1]Plan1'!A1467</f>
        <v>72.08.01.01</v>
      </c>
      <c r="B1462" s="16" t="str">
        <f>+'[1]Plan1'!B1467</f>
        <v>CAMINHAO IRRIGADEIRA 6000L COND. A                                             </v>
      </c>
      <c r="C1462" s="17" t="str">
        <f>+'[1]Plan1'!C1467</f>
        <v>hora</v>
      </c>
      <c r="D1462" s="18">
        <f>+'[1]Plan1'!D1467</f>
        <v>36.55</v>
      </c>
    </row>
    <row r="1463" spans="1:4" ht="15" customHeight="1">
      <c r="A1463" s="19" t="str">
        <f>+'[1]Plan1'!A1468</f>
        <v>72.08.01.02</v>
      </c>
      <c r="B1463" s="20" t="str">
        <f>+'[1]Plan1'!B1468</f>
        <v>CAMINHAO IRRIGADEIRA 6000L COND. B                                             </v>
      </c>
      <c r="C1463" s="21" t="str">
        <f>+'[1]Plan1'!C1468</f>
        <v>hora</v>
      </c>
      <c r="D1463" s="22">
        <f>+'[1]Plan1'!D1468</f>
        <v>31.38</v>
      </c>
    </row>
    <row r="1464" spans="1:4" ht="15" customHeight="1">
      <c r="A1464" s="15" t="str">
        <f>+'[1]Plan1'!A1469</f>
        <v>72.08.01.03</v>
      </c>
      <c r="B1464" s="16" t="str">
        <f>+'[1]Plan1'!B1469</f>
        <v>CAMINHAO IRRIGADEIRA 6000L COND. C                                             </v>
      </c>
      <c r="C1464" s="17" t="str">
        <f>+'[1]Plan1'!C1469</f>
        <v>hora</v>
      </c>
      <c r="D1464" s="18">
        <f>+'[1]Plan1'!D1469</f>
        <v>95.66</v>
      </c>
    </row>
    <row r="1465" spans="1:4" ht="15" customHeight="1">
      <c r="A1465" s="19" t="str">
        <f>+'[1]Plan1'!A1470</f>
        <v>72.08.01.04</v>
      </c>
      <c r="B1465" s="20" t="str">
        <f>+'[1]Plan1'!B1470</f>
        <v>CAMINHAO IRRIGADEIRA 6000L COND. D                                             </v>
      </c>
      <c r="C1465" s="21" t="str">
        <f>+'[1]Plan1'!C1470</f>
        <v>hora</v>
      </c>
      <c r="D1465" s="22">
        <f>+'[1]Plan1'!D1470</f>
        <v>116.93</v>
      </c>
    </row>
    <row r="1466" spans="1:4" ht="15" customHeight="1">
      <c r="A1466" s="15" t="str">
        <f>+'[1]Plan1'!A1471</f>
        <v>72.08.01.05</v>
      </c>
      <c r="B1466" s="16" t="str">
        <f>+'[1]Plan1'!B1471</f>
        <v>CAMINHAO IRRIGADEIRA 6000L COND. E                                             </v>
      </c>
      <c r="C1466" s="17" t="str">
        <f>+'[1]Plan1'!C1471</f>
        <v>km</v>
      </c>
      <c r="D1466" s="18">
        <f>+'[1]Plan1'!D1471</f>
        <v>2.2</v>
      </c>
    </row>
    <row r="1467" spans="1:4" ht="15" customHeight="1">
      <c r="A1467" s="19" t="str">
        <f>+'[1]Plan1'!A1472</f>
        <v>72.08.02.01</v>
      </c>
      <c r="B1467" s="20" t="str">
        <f>+'[1]Plan1'!B1472</f>
        <v>CAMINHAO IRRIGADEIRA 9000L COND. A                                             </v>
      </c>
      <c r="C1467" s="21" t="str">
        <f>+'[1]Plan1'!C1472</f>
        <v>hora</v>
      </c>
      <c r="D1467" s="22">
        <f>+'[1]Plan1'!D1472</f>
        <v>37.33</v>
      </c>
    </row>
    <row r="1468" spans="1:4" ht="15" customHeight="1">
      <c r="A1468" s="15" t="str">
        <f>+'[1]Plan1'!A1473</f>
        <v>72.08.02.02</v>
      </c>
      <c r="B1468" s="16" t="str">
        <f>+'[1]Plan1'!B1473</f>
        <v>CAMINHAO IRRIGADEIRA 9000L COND. B                                             </v>
      </c>
      <c r="C1468" s="17" t="str">
        <f>+'[1]Plan1'!C1473</f>
        <v>hora</v>
      </c>
      <c r="D1468" s="18">
        <f>+'[1]Plan1'!D1473</f>
        <v>32.99</v>
      </c>
    </row>
    <row r="1469" spans="1:4" ht="15" customHeight="1">
      <c r="A1469" s="19" t="str">
        <f>+'[1]Plan1'!A1474</f>
        <v>72.08.02.03</v>
      </c>
      <c r="B1469" s="20" t="str">
        <f>+'[1]Plan1'!B1474</f>
        <v>CAMINHAO IRRIGADEIRA 9000L COND. C                                             </v>
      </c>
      <c r="C1469" s="21" t="str">
        <f>+'[1]Plan1'!C1474</f>
        <v>hora</v>
      </c>
      <c r="D1469" s="22">
        <f>+'[1]Plan1'!D1474</f>
        <v>102.53</v>
      </c>
    </row>
    <row r="1470" spans="1:4" ht="15" customHeight="1">
      <c r="A1470" s="15" t="str">
        <f>+'[1]Plan1'!A1475</f>
        <v>72.08.02.04</v>
      </c>
      <c r="B1470" s="16" t="str">
        <f>+'[1]Plan1'!B1475</f>
        <v>CAMINHAO IRRIGADEIRA 9000L COND. D                                             </v>
      </c>
      <c r="C1470" s="17" t="str">
        <f>+'[1]Plan1'!C1475</f>
        <v>hora</v>
      </c>
      <c r="D1470" s="18">
        <f>+'[1]Plan1'!D1475</f>
        <v>123.8</v>
      </c>
    </row>
    <row r="1471" spans="1:4" ht="15" customHeight="1">
      <c r="A1471" s="19" t="str">
        <f>+'[1]Plan1'!A1476</f>
        <v>72.08.02.05</v>
      </c>
      <c r="B1471" s="20" t="str">
        <f>+'[1]Plan1'!B1476</f>
        <v>CAMINHAO IRRIGADEIRA 9000L COND. E                                             </v>
      </c>
      <c r="C1471" s="21" t="str">
        <f>+'[1]Plan1'!C1476</f>
        <v>km</v>
      </c>
      <c r="D1471" s="22">
        <f>+'[1]Plan1'!D1476</f>
        <v>2.33</v>
      </c>
    </row>
    <row r="1472" spans="1:4" ht="15" customHeight="1">
      <c r="A1472" s="15" t="str">
        <f>+'[1]Plan1'!A1477</f>
        <v>72.09.01.01</v>
      </c>
      <c r="B1472" s="16" t="str">
        <f>+'[1]Plan1'!B1477</f>
        <v>CAMINHAO BASCULANTE 5M3 COND. A                                                </v>
      </c>
      <c r="C1472" s="17" t="str">
        <f>+'[1]Plan1'!C1477</f>
        <v>hora</v>
      </c>
      <c r="D1472" s="18">
        <f>+'[1]Plan1'!D1477</f>
        <v>36.31</v>
      </c>
    </row>
    <row r="1473" spans="1:4" ht="15" customHeight="1">
      <c r="A1473" s="19" t="str">
        <f>+'[1]Plan1'!A1478</f>
        <v>72.09.01.02</v>
      </c>
      <c r="B1473" s="20" t="str">
        <f>+'[1]Plan1'!B1478</f>
        <v>CAMINHAO BASCULANTE 5M3 COND. B                                                </v>
      </c>
      <c r="C1473" s="21" t="str">
        <f>+'[1]Plan1'!C1478</f>
        <v>hora</v>
      </c>
      <c r="D1473" s="22">
        <f>+'[1]Plan1'!D1478</f>
        <v>29.31</v>
      </c>
    </row>
    <row r="1474" spans="1:4" ht="15" customHeight="1">
      <c r="A1474" s="15" t="str">
        <f>+'[1]Plan1'!A1479</f>
        <v>72.09.01.03</v>
      </c>
      <c r="B1474" s="16" t="str">
        <f>+'[1]Plan1'!B1479</f>
        <v>CAMINHAO BASCULANTE 5M3 COND. C                                                </v>
      </c>
      <c r="C1474" s="17" t="str">
        <f>+'[1]Plan1'!C1479</f>
        <v>hora</v>
      </c>
      <c r="D1474" s="18">
        <f>+'[1]Plan1'!D1479</f>
        <v>90.81</v>
      </c>
    </row>
    <row r="1475" spans="1:4" ht="15" customHeight="1">
      <c r="A1475" s="19" t="str">
        <f>+'[1]Plan1'!A1480</f>
        <v>72.09.01.04</v>
      </c>
      <c r="B1475" s="20" t="str">
        <f>+'[1]Plan1'!B1480</f>
        <v>CAMINHAO BASCULANTE 5M3 COND. D                                                </v>
      </c>
      <c r="C1475" s="21" t="str">
        <f>+'[1]Plan1'!C1480</f>
        <v>hora</v>
      </c>
      <c r="D1475" s="22">
        <f>+'[1]Plan1'!D1480</f>
        <v>112.08</v>
      </c>
    </row>
    <row r="1476" spans="1:4" ht="15" customHeight="1">
      <c r="A1476" s="15" t="str">
        <f>+'[1]Plan1'!A1481</f>
        <v>72.09.01.05</v>
      </c>
      <c r="B1476" s="16" t="str">
        <f>+'[1]Plan1'!B1481</f>
        <v>CAMINHAO BASCULANTE 5M3 COND. E                                                </v>
      </c>
      <c r="C1476" s="17" t="str">
        <f>+'[1]Plan1'!C1481</f>
        <v>km</v>
      </c>
      <c r="D1476" s="18">
        <f>+'[1]Plan1'!D1481</f>
        <v>2.11</v>
      </c>
    </row>
    <row r="1477" spans="1:4" ht="15" customHeight="1">
      <c r="A1477" s="19" t="str">
        <f>+'[1]Plan1'!A1482</f>
        <v>72.09.02.01</v>
      </c>
      <c r="B1477" s="20" t="str">
        <f>+'[1]Plan1'!B1482</f>
        <v>CAMINHAO BASCULANTE 8M3 COND. A                                                </v>
      </c>
      <c r="C1477" s="21" t="str">
        <f>+'[1]Plan1'!C1482</f>
        <v>hora</v>
      </c>
      <c r="D1477" s="22">
        <f>+'[1]Plan1'!D1482</f>
        <v>38.51</v>
      </c>
    </row>
    <row r="1478" spans="1:4" ht="15" customHeight="1">
      <c r="A1478" s="15" t="str">
        <f>+'[1]Plan1'!A1483</f>
        <v>72.09.02.02</v>
      </c>
      <c r="B1478" s="16" t="str">
        <f>+'[1]Plan1'!B1483</f>
        <v>CAMINHAO BASCULANTE 8M3 COND. B                                                </v>
      </c>
      <c r="C1478" s="17" t="str">
        <f>+'[1]Plan1'!C1483</f>
        <v>hora</v>
      </c>
      <c r="D1478" s="18">
        <f>+'[1]Plan1'!D1483</f>
        <v>33.6</v>
      </c>
    </row>
    <row r="1479" spans="1:4" ht="15" customHeight="1">
      <c r="A1479" s="19" t="str">
        <f>+'[1]Plan1'!A1484</f>
        <v>72.09.02.03</v>
      </c>
      <c r="B1479" s="20" t="str">
        <f>+'[1]Plan1'!B1484</f>
        <v>CAMINHAO BASCULANTE 8M3 COND. C                                                </v>
      </c>
      <c r="C1479" s="21" t="str">
        <f>+'[1]Plan1'!C1484</f>
        <v>hora</v>
      </c>
      <c r="D1479" s="22">
        <f>+'[1]Plan1'!D1484</f>
        <v>119.84</v>
      </c>
    </row>
    <row r="1480" spans="1:4" ht="15" customHeight="1">
      <c r="A1480" s="15" t="str">
        <f>+'[1]Plan1'!A1485</f>
        <v>72.09.02.04</v>
      </c>
      <c r="B1480" s="16" t="str">
        <f>+'[1]Plan1'!B1485</f>
        <v>CAMINHAO BASCULANTE 8M3 COND. D                                                </v>
      </c>
      <c r="C1480" s="17" t="str">
        <f>+'[1]Plan1'!C1485</f>
        <v>hora</v>
      </c>
      <c r="D1480" s="18">
        <f>+'[1]Plan1'!D1485</f>
        <v>141.12</v>
      </c>
    </row>
    <row r="1481" spans="1:4" ht="15" customHeight="1">
      <c r="A1481" s="19" t="str">
        <f>+'[1]Plan1'!A1486</f>
        <v>72.09.02.05</v>
      </c>
      <c r="B1481" s="20" t="str">
        <f>+'[1]Plan1'!B1486</f>
        <v>CAMINHAO BASCULANTE 8M3 COND. E                                                </v>
      </c>
      <c r="C1481" s="21" t="str">
        <f>+'[1]Plan1'!C1486</f>
        <v>km</v>
      </c>
      <c r="D1481" s="22">
        <f>+'[1]Plan1'!D1486</f>
        <v>2.65</v>
      </c>
    </row>
    <row r="1482" spans="1:4" ht="15" customHeight="1">
      <c r="A1482" s="15" t="str">
        <f>+'[1]Plan1'!A1487</f>
        <v>72.09.04.01</v>
      </c>
      <c r="B1482" s="16" t="str">
        <f>+'[1]Plan1'!B1487</f>
        <v>CHAS.BASC.12M3 C-A                                                             </v>
      </c>
      <c r="C1482" s="17" t="str">
        <f>+'[1]Plan1'!C1487</f>
        <v>hora</v>
      </c>
      <c r="D1482" s="18">
        <f>+'[1]Plan1'!D1487</f>
        <v>40.95</v>
      </c>
    </row>
    <row r="1483" spans="1:4" ht="15" customHeight="1">
      <c r="A1483" s="19" t="str">
        <f>+'[1]Plan1'!A1488</f>
        <v>72.09.04.02</v>
      </c>
      <c r="B1483" s="20" t="str">
        <f>+'[1]Plan1'!B1488</f>
        <v>CHAS.BASC.12M3 C-B                                                             </v>
      </c>
      <c r="C1483" s="21" t="str">
        <f>+'[1]Plan1'!C1488</f>
        <v>hora</v>
      </c>
      <c r="D1483" s="22">
        <f>+'[1]Plan1'!D1488</f>
        <v>38.34</v>
      </c>
    </row>
    <row r="1484" spans="1:4" ht="15" customHeight="1">
      <c r="A1484" s="15" t="str">
        <f>+'[1]Plan1'!A1489</f>
        <v>72.09.04.03</v>
      </c>
      <c r="B1484" s="16" t="str">
        <f>+'[1]Plan1'!B1489</f>
        <v>CHAS.BASC.12M3 C-C                                                             </v>
      </c>
      <c r="C1484" s="17" t="str">
        <f>+'[1]Plan1'!C1489</f>
        <v>hora</v>
      </c>
      <c r="D1484" s="18">
        <f>+'[1]Plan1'!D1489</f>
        <v>124.58</v>
      </c>
    </row>
    <row r="1485" spans="1:4" ht="15" customHeight="1">
      <c r="A1485" s="19" t="str">
        <f>+'[1]Plan1'!A1490</f>
        <v>72.09.04.04</v>
      </c>
      <c r="B1485" s="20" t="str">
        <f>+'[1]Plan1'!B1490</f>
        <v>CAMINHAO BASCULANTE 12M3 COND. D                                               </v>
      </c>
      <c r="C1485" s="21" t="str">
        <f>+'[1]Plan1'!C1490</f>
        <v>hora</v>
      </c>
      <c r="D1485" s="22">
        <f>+'[1]Plan1'!D1490</f>
        <v>145.86</v>
      </c>
    </row>
    <row r="1486" spans="1:4" ht="15" customHeight="1">
      <c r="A1486" s="15" t="str">
        <f>+'[1]Plan1'!A1491</f>
        <v>72.09.04.05</v>
      </c>
      <c r="B1486" s="16" t="str">
        <f>+'[1]Plan1'!B1491</f>
        <v>CHAS.BASC.12M3 C-E                                                             </v>
      </c>
      <c r="C1486" s="17" t="str">
        <f>+'[1]Plan1'!C1491</f>
        <v>km</v>
      </c>
      <c r="D1486" s="18">
        <f>+'[1]Plan1'!D1491</f>
        <v>2.74</v>
      </c>
    </row>
    <row r="1487" spans="1:4" ht="15" customHeight="1">
      <c r="A1487" s="19" t="str">
        <f>+'[1]Plan1'!A1492</f>
        <v>72.10.01.01</v>
      </c>
      <c r="B1487" s="20" t="str">
        <f>+'[1]Plan1'!B1492</f>
        <v>CAMINHAO BASC.FORA ESTR. 18,3M3 COND. A                                        </v>
      </c>
      <c r="C1487" s="21" t="str">
        <f>+'[1]Plan1'!C1492</f>
        <v>hora</v>
      </c>
      <c r="D1487" s="22">
        <f>+'[1]Plan1'!D1492</f>
        <v>69.61</v>
      </c>
    </row>
    <row r="1488" spans="1:4" ht="15" customHeight="1">
      <c r="A1488" s="15" t="str">
        <f>+'[1]Plan1'!A1493</f>
        <v>72.10.01.02</v>
      </c>
      <c r="B1488" s="16" t="str">
        <f>+'[1]Plan1'!B1493</f>
        <v>CAMINHAO BASC. FORA ESTR. 18,3M3 COND. B                                       </v>
      </c>
      <c r="C1488" s="17" t="str">
        <f>+'[1]Plan1'!C1493</f>
        <v>hora</v>
      </c>
      <c r="D1488" s="18">
        <f>+'[1]Plan1'!D1493</f>
        <v>76.36</v>
      </c>
    </row>
    <row r="1489" spans="1:4" ht="15" customHeight="1">
      <c r="A1489" s="19" t="str">
        <f>+'[1]Plan1'!A1494</f>
        <v>72.10.01.03</v>
      </c>
      <c r="B1489" s="20" t="str">
        <f>+'[1]Plan1'!B1494</f>
        <v>CAMINHAO BASC. FORA ESTR. 18.3M3 COND. C                                       </v>
      </c>
      <c r="C1489" s="21" t="str">
        <f>+'[1]Plan1'!C1494</f>
        <v>hora</v>
      </c>
      <c r="D1489" s="22">
        <f>+'[1]Plan1'!D1494</f>
        <v>224.91</v>
      </c>
    </row>
    <row r="1490" spans="1:4" ht="15" customHeight="1">
      <c r="A1490" s="15" t="str">
        <f>+'[1]Plan1'!A1495</f>
        <v>72.10.01.04</v>
      </c>
      <c r="B1490" s="16" t="str">
        <f>+'[1]Plan1'!B1495</f>
        <v>CAMINHAO BASC.FORA ESTR. 18,3M3 COND. D                                        </v>
      </c>
      <c r="C1490" s="17" t="str">
        <f>+'[1]Plan1'!C1495</f>
        <v>hora</v>
      </c>
      <c r="D1490" s="18">
        <f>+'[1]Plan1'!D1495</f>
        <v>252.24</v>
      </c>
    </row>
    <row r="1491" spans="1:4" ht="15" customHeight="1">
      <c r="A1491" s="19" t="str">
        <f>+'[1]Plan1'!A1496</f>
        <v>72.10.01.05</v>
      </c>
      <c r="B1491" s="20" t="str">
        <f>+'[1]Plan1'!B1496</f>
        <v>CAMINHAO BASC.FORA ESTR.18,3M3 COND. E                                         </v>
      </c>
      <c r="C1491" s="21" t="str">
        <f>+'[1]Plan1'!C1496</f>
        <v>km</v>
      </c>
      <c r="D1491" s="22">
        <f>+'[1]Plan1'!D1496</f>
        <v>4.74</v>
      </c>
    </row>
    <row r="1492" spans="1:4" ht="15" customHeight="1">
      <c r="A1492" s="15" t="str">
        <f>+'[1]Plan1'!A1497</f>
        <v>72.11.01.01</v>
      </c>
      <c r="B1492" s="16" t="str">
        <f>+'[1]Plan1'!B1497</f>
        <v>CAMINHAO BETONEIRA 5M3 COND. A                                                 </v>
      </c>
      <c r="C1492" s="17" t="str">
        <f>+'[1]Plan1'!C1497</f>
        <v>hora</v>
      </c>
      <c r="D1492" s="18">
        <f>+'[1]Plan1'!D1497</f>
        <v>46.76</v>
      </c>
    </row>
    <row r="1493" spans="1:4" ht="15" customHeight="1">
      <c r="A1493" s="19" t="str">
        <f>+'[1]Plan1'!A1498</f>
        <v>72.11.01.02</v>
      </c>
      <c r="B1493" s="20" t="str">
        <f>+'[1]Plan1'!B1498</f>
        <v>CAMINHAO BETONEIRA 5M3 COND. B                                                 </v>
      </c>
      <c r="C1493" s="21" t="str">
        <f>+'[1]Plan1'!C1498</f>
        <v>hora</v>
      </c>
      <c r="D1493" s="22">
        <f>+'[1]Plan1'!D1498</f>
        <v>49.67</v>
      </c>
    </row>
    <row r="1494" spans="1:4" ht="15" customHeight="1">
      <c r="A1494" s="15" t="str">
        <f>+'[1]Plan1'!A1499</f>
        <v>72.11.01.03</v>
      </c>
      <c r="B1494" s="16" t="str">
        <f>+'[1]Plan1'!B1499</f>
        <v>CAMINHAO BETONEIRA 5M3 COND. C                                                 </v>
      </c>
      <c r="C1494" s="17" t="str">
        <f>+'[1]Plan1'!C1499</f>
        <v>hora</v>
      </c>
      <c r="D1494" s="18">
        <f>+'[1]Plan1'!D1499</f>
        <v>144.97</v>
      </c>
    </row>
    <row r="1495" spans="1:4" ht="15" customHeight="1">
      <c r="A1495" s="19" t="str">
        <f>+'[1]Plan1'!A1500</f>
        <v>72.11.01.04</v>
      </c>
      <c r="B1495" s="20" t="str">
        <f>+'[1]Plan1'!B1500</f>
        <v>CAMINHAO BETONEIRA 5M3 COND. D                                                 </v>
      </c>
      <c r="C1495" s="21" t="str">
        <f>+'[1]Plan1'!C1500</f>
        <v>hora</v>
      </c>
      <c r="D1495" s="22">
        <f>+'[1]Plan1'!D1500</f>
        <v>166.24</v>
      </c>
    </row>
    <row r="1496" spans="1:4" ht="15" customHeight="1">
      <c r="A1496" s="15" t="str">
        <f>+'[1]Plan1'!A1501</f>
        <v>72.11.01.05</v>
      </c>
      <c r="B1496" s="16" t="str">
        <f>+'[1]Plan1'!B1501</f>
        <v>CAMINHAO BETONEIRA 5M3 COND. E                                                 </v>
      </c>
      <c r="C1496" s="17" t="str">
        <f>+'[1]Plan1'!C1501</f>
        <v>km</v>
      </c>
      <c r="D1496" s="18">
        <f>+'[1]Plan1'!D1501</f>
        <v>3.13</v>
      </c>
    </row>
    <row r="1497" spans="1:4" ht="15" customHeight="1">
      <c r="A1497" s="19" t="str">
        <f>+'[1]Plan1'!A1502</f>
        <v>72.11.02.01</v>
      </c>
      <c r="B1497" s="20" t="str">
        <f>+'[1]Plan1'!B1502</f>
        <v>CAMINHAO BETONEIRA 7M3 COND. A                                                 </v>
      </c>
      <c r="C1497" s="21" t="str">
        <f>+'[1]Plan1'!C1502</f>
        <v>hora</v>
      </c>
      <c r="D1497" s="22">
        <f>+'[1]Plan1'!D1502</f>
        <v>47.02</v>
      </c>
    </row>
    <row r="1498" spans="1:4" ht="15" customHeight="1">
      <c r="A1498" s="15" t="str">
        <f>+'[1]Plan1'!A1503</f>
        <v>72.11.02.02</v>
      </c>
      <c r="B1498" s="16" t="str">
        <f>+'[1]Plan1'!B1503</f>
        <v>CAMINHAO BETONEIRA 7M3 COND. B                                                 </v>
      </c>
      <c r="C1498" s="17" t="str">
        <f>+'[1]Plan1'!C1503</f>
        <v>hora</v>
      </c>
      <c r="D1498" s="18">
        <f>+'[1]Plan1'!D1503</f>
        <v>50.18</v>
      </c>
    </row>
    <row r="1499" spans="1:4" ht="15" customHeight="1">
      <c r="A1499" s="19" t="str">
        <f>+'[1]Plan1'!A1504</f>
        <v>72.11.02.03</v>
      </c>
      <c r="B1499" s="20" t="str">
        <f>+'[1]Plan1'!B1504</f>
        <v>CAMINHAO BETONEIRA 7M3 COND. C                                                 </v>
      </c>
      <c r="C1499" s="21" t="str">
        <f>+'[1]Plan1'!C1504</f>
        <v>hora</v>
      </c>
      <c r="D1499" s="22">
        <f>+'[1]Plan1'!D1504</f>
        <v>149.65</v>
      </c>
    </row>
    <row r="1500" spans="1:4" ht="15" customHeight="1">
      <c r="A1500" s="15" t="str">
        <f>+'[1]Plan1'!A1505</f>
        <v>72.11.02.04</v>
      </c>
      <c r="B1500" s="16" t="str">
        <f>+'[1]Plan1'!B1505</f>
        <v>CAMINHAO BETONEIRA 7M3 COND. D                                                 </v>
      </c>
      <c r="C1500" s="17" t="str">
        <f>+'[1]Plan1'!C1505</f>
        <v>hora</v>
      </c>
      <c r="D1500" s="18">
        <f>+'[1]Plan1'!D1505</f>
        <v>170.93</v>
      </c>
    </row>
    <row r="1501" spans="1:4" ht="15" customHeight="1">
      <c r="A1501" s="19" t="str">
        <f>+'[1]Plan1'!A1506</f>
        <v>72.11.02.05</v>
      </c>
      <c r="B1501" s="20" t="str">
        <f>+'[1]Plan1'!B1506</f>
        <v>CAMINHAO BETONEIRA 7M3 COND. E                                                 </v>
      </c>
      <c r="C1501" s="21" t="str">
        <f>+'[1]Plan1'!C1506</f>
        <v>km</v>
      </c>
      <c r="D1501" s="22">
        <f>+'[1]Plan1'!D1506</f>
        <v>3.21</v>
      </c>
    </row>
    <row r="1502" spans="1:4" ht="15" customHeight="1">
      <c r="A1502" s="15" t="str">
        <f>+'[1]Plan1'!A1507</f>
        <v>72.11.03.01</v>
      </c>
      <c r="B1502" s="16" t="str">
        <f>+'[1]Plan1'!B1507</f>
        <v>CAMINHAO P/BOMBEAMENTO DE CONC. COND. A                                        </v>
      </c>
      <c r="C1502" s="17" t="str">
        <f>+'[1]Plan1'!C1507</f>
        <v>hora</v>
      </c>
      <c r="D1502" s="18">
        <f>+'[1]Plan1'!D1507</f>
        <v>66.72</v>
      </c>
    </row>
    <row r="1503" spans="1:4" ht="15" customHeight="1">
      <c r="A1503" s="19" t="str">
        <f>+'[1]Plan1'!A1508</f>
        <v>72.11.03.02</v>
      </c>
      <c r="B1503" s="20" t="str">
        <f>+'[1]Plan1'!B1508</f>
        <v>CAMINHAO P/BOMBEAMENTO DE CONC. COND. B                                        </v>
      </c>
      <c r="C1503" s="21" t="str">
        <f>+'[1]Plan1'!C1508</f>
        <v>hora</v>
      </c>
      <c r="D1503" s="22">
        <f>+'[1]Plan1'!D1508</f>
        <v>93.38</v>
      </c>
    </row>
    <row r="1504" spans="1:4" ht="15" customHeight="1">
      <c r="A1504" s="15" t="str">
        <f>+'[1]Plan1'!A1509</f>
        <v>72.11.03.03</v>
      </c>
      <c r="B1504" s="16" t="str">
        <f>+'[1]Plan1'!B1509</f>
        <v>CAMINHAO P/BOMBEAMENTO DE CONC. COND. C                                        </v>
      </c>
      <c r="C1504" s="17" t="str">
        <f>+'[1]Plan1'!C1509</f>
        <v>hora</v>
      </c>
      <c r="D1504" s="18">
        <f>+'[1]Plan1'!D1509</f>
        <v>188.68</v>
      </c>
    </row>
    <row r="1505" spans="1:4" ht="15" customHeight="1">
      <c r="A1505" s="19" t="str">
        <f>+'[1]Plan1'!A1510</f>
        <v>72.11.03.04</v>
      </c>
      <c r="B1505" s="20" t="str">
        <f>+'[1]Plan1'!B1510</f>
        <v>CAMINHAO P/BOMBEAMENTO DE CONC. COND. D                                        </v>
      </c>
      <c r="C1505" s="21" t="str">
        <f>+'[1]Plan1'!C1510</f>
        <v>hora</v>
      </c>
      <c r="D1505" s="22">
        <f>+'[1]Plan1'!D1510</f>
        <v>209.95</v>
      </c>
    </row>
    <row r="1506" spans="1:4" ht="15" customHeight="1">
      <c r="A1506" s="15" t="str">
        <f>+'[1]Plan1'!A1511</f>
        <v>72.11.03.05</v>
      </c>
      <c r="B1506" s="16" t="str">
        <f>+'[1]Plan1'!B1511</f>
        <v>CAMINHAO P/BOMBEAMENTO DE CONC. COND. E                                        </v>
      </c>
      <c r="C1506" s="17" t="str">
        <f>+'[1]Plan1'!C1511</f>
        <v>km</v>
      </c>
      <c r="D1506" s="18">
        <f>+'[1]Plan1'!D1511</f>
        <v>3.95</v>
      </c>
    </row>
    <row r="1507" spans="1:4" ht="15" customHeight="1">
      <c r="A1507" s="19" t="str">
        <f>+'[1]Plan1'!A1512</f>
        <v>72.12.01.01</v>
      </c>
      <c r="B1507" s="20" t="str">
        <f>+'[1]Plan1'!B1512</f>
        <v>CAMINHAO CARROC. MADEIRA 4,5T COND. A                                          </v>
      </c>
      <c r="C1507" s="21" t="str">
        <f>+'[1]Plan1'!C1512</f>
        <v>hora</v>
      </c>
      <c r="D1507" s="22">
        <f>+'[1]Plan1'!D1512</f>
        <v>31.21</v>
      </c>
    </row>
    <row r="1508" spans="1:4" ht="15" customHeight="1">
      <c r="A1508" s="15" t="str">
        <f>+'[1]Plan1'!A1513</f>
        <v>72.12.01.02</v>
      </c>
      <c r="B1508" s="16" t="str">
        <f>+'[1]Plan1'!B1513</f>
        <v>CAMINHAO CARROC. MADEIRA 4,5T COND. B                                          </v>
      </c>
      <c r="C1508" s="17" t="str">
        <f>+'[1]Plan1'!C1513</f>
        <v>hora</v>
      </c>
      <c r="D1508" s="18">
        <f>+'[1]Plan1'!D1513</f>
        <v>20.41</v>
      </c>
    </row>
    <row r="1509" spans="1:4" ht="15" customHeight="1">
      <c r="A1509" s="19" t="str">
        <f>+'[1]Plan1'!A1514</f>
        <v>72.12.01.03</v>
      </c>
      <c r="B1509" s="20" t="str">
        <f>+'[1]Plan1'!B1514</f>
        <v>CAMINHAO CARROC. MADEIRA 4,5T COND. C                                          </v>
      </c>
      <c r="C1509" s="21" t="str">
        <f>+'[1]Plan1'!C1514</f>
        <v>hora</v>
      </c>
      <c r="D1509" s="22">
        <f>+'[1]Plan1'!D1514</f>
        <v>77.74</v>
      </c>
    </row>
    <row r="1510" spans="1:4" ht="15" customHeight="1">
      <c r="A1510" s="15" t="str">
        <f>+'[1]Plan1'!A1515</f>
        <v>72.12.01.04</v>
      </c>
      <c r="B1510" s="16" t="str">
        <f>+'[1]Plan1'!B1515</f>
        <v>CAMINHAO CARROC. MADEIRA 4,5T COND. D                                          </v>
      </c>
      <c r="C1510" s="17" t="str">
        <f>+'[1]Plan1'!C1515</f>
        <v>hora</v>
      </c>
      <c r="D1510" s="18">
        <f>+'[1]Plan1'!D1515</f>
        <v>99.02</v>
      </c>
    </row>
    <row r="1511" spans="1:4" ht="15" customHeight="1">
      <c r="A1511" s="19" t="str">
        <f>+'[1]Plan1'!A1516</f>
        <v>72.12.01.05</v>
      </c>
      <c r="B1511" s="20" t="str">
        <f>+'[1]Plan1'!B1516</f>
        <v>CAMINHAO CARROC. MADEIRA 4,5 T COND. E                                         </v>
      </c>
      <c r="C1511" s="21" t="str">
        <f>+'[1]Plan1'!C1516</f>
        <v>km</v>
      </c>
      <c r="D1511" s="22">
        <f>+'[1]Plan1'!D1516</f>
        <v>1.86</v>
      </c>
    </row>
    <row r="1512" spans="1:4" ht="15" customHeight="1">
      <c r="A1512" s="15" t="str">
        <f>+'[1]Plan1'!A1517</f>
        <v>72.12.02.01</v>
      </c>
      <c r="B1512" s="16" t="str">
        <f>+'[1]Plan1'!B1517</f>
        <v>CAMINHAO CARROC. MADEIRA 8,0T COND. A                                          </v>
      </c>
      <c r="C1512" s="17" t="str">
        <f>+'[1]Plan1'!C1517</f>
        <v>hora</v>
      </c>
      <c r="D1512" s="18">
        <f>+'[1]Plan1'!D1517</f>
        <v>35.36</v>
      </c>
    </row>
    <row r="1513" spans="1:4" ht="15" customHeight="1">
      <c r="A1513" s="19" t="str">
        <f>+'[1]Plan1'!A1518</f>
        <v>72.12.02.02</v>
      </c>
      <c r="B1513" s="20" t="str">
        <f>+'[1]Plan1'!B1518</f>
        <v>CAMINHAO CARROC. MADEIRA 8,0T COND. B                                          </v>
      </c>
      <c r="C1513" s="21" t="str">
        <f>+'[1]Plan1'!C1518</f>
        <v>hora</v>
      </c>
      <c r="D1513" s="22">
        <f>+'[1]Plan1'!D1518</f>
        <v>28.93</v>
      </c>
    </row>
    <row r="1514" spans="1:4" ht="15" customHeight="1">
      <c r="A1514" s="15" t="str">
        <f>+'[1]Plan1'!A1519</f>
        <v>72.12.02.03</v>
      </c>
      <c r="B1514" s="16" t="str">
        <f>+'[1]Plan1'!B1519</f>
        <v>CAMINHAO CARROC. MADEIRA 8,0T COND. C                                          </v>
      </c>
      <c r="C1514" s="17" t="str">
        <f>+'[1]Plan1'!C1519</f>
        <v>hora</v>
      </c>
      <c r="D1514" s="18">
        <f>+'[1]Plan1'!D1519</f>
        <v>96.65</v>
      </c>
    </row>
    <row r="1515" spans="1:4" ht="15" customHeight="1">
      <c r="A1515" s="19" t="str">
        <f>+'[1]Plan1'!A1520</f>
        <v>72.12.02.04</v>
      </c>
      <c r="B1515" s="20" t="str">
        <f>+'[1]Plan1'!B1520</f>
        <v>CAMINHAO CARROC. MADEIRA 8,0T COND. D                                          </v>
      </c>
      <c r="C1515" s="21" t="str">
        <f>+'[1]Plan1'!C1520</f>
        <v>hora</v>
      </c>
      <c r="D1515" s="22">
        <f>+'[1]Plan1'!D1520</f>
        <v>117.93</v>
      </c>
    </row>
    <row r="1516" spans="1:4" ht="15" customHeight="1">
      <c r="A1516" s="15" t="str">
        <f>+'[1]Plan1'!A1521</f>
        <v>72.12.02.05</v>
      </c>
      <c r="B1516" s="16" t="str">
        <f>+'[1]Plan1'!B1521</f>
        <v>CAMINHAO CARROC. MADEIRA 8,0 TON COND. E                                       </v>
      </c>
      <c r="C1516" s="17" t="str">
        <f>+'[1]Plan1'!C1521</f>
        <v>km</v>
      </c>
      <c r="D1516" s="18">
        <f>+'[1]Plan1'!D1521</f>
        <v>2.22</v>
      </c>
    </row>
    <row r="1517" spans="1:4" ht="15" customHeight="1">
      <c r="A1517" s="19" t="str">
        <f>+'[1]Plan1'!A1522</f>
        <v>72.12.03.01</v>
      </c>
      <c r="B1517" s="20" t="str">
        <f>+'[1]Plan1'!B1522</f>
        <v>CAMINHAO CARROC. MADEIRA 10,5T COND. A                                         </v>
      </c>
      <c r="C1517" s="21" t="str">
        <f>+'[1]Plan1'!C1522</f>
        <v>hora</v>
      </c>
      <c r="D1517" s="22">
        <f>+'[1]Plan1'!D1522</f>
        <v>37.47</v>
      </c>
    </row>
    <row r="1518" spans="1:4" ht="15" customHeight="1">
      <c r="A1518" s="15" t="str">
        <f>+'[1]Plan1'!A1523</f>
        <v>72.12.03.02</v>
      </c>
      <c r="B1518" s="16" t="str">
        <f>+'[1]Plan1'!B1523</f>
        <v>CAMINHAO CARROC. MADEIRA 10,5T COND. B                                         </v>
      </c>
      <c r="C1518" s="17" t="str">
        <f>+'[1]Plan1'!C1523</f>
        <v>hora</v>
      </c>
      <c r="D1518" s="18">
        <f>+'[1]Plan1'!D1523</f>
        <v>33.27</v>
      </c>
    </row>
    <row r="1519" spans="1:4" ht="15" customHeight="1">
      <c r="A1519" s="19" t="str">
        <f>+'[1]Plan1'!A1524</f>
        <v>72.12.03.03</v>
      </c>
      <c r="B1519" s="20" t="str">
        <f>+'[1]Plan1'!B1524</f>
        <v>CAMINHAO CARROC. MADEIRA 10,5T COND. C                                         </v>
      </c>
      <c r="C1519" s="21" t="str">
        <f>+'[1]Plan1'!C1524</f>
        <v>hora</v>
      </c>
      <c r="D1519" s="22">
        <f>+'[1]Plan1'!D1524</f>
        <v>116.03</v>
      </c>
    </row>
    <row r="1520" spans="1:4" ht="15" customHeight="1">
      <c r="A1520" s="15" t="str">
        <f>+'[1]Plan1'!A1525</f>
        <v>72.12.03.04</v>
      </c>
      <c r="B1520" s="16" t="str">
        <f>+'[1]Plan1'!B1525</f>
        <v>CAMINHAO CARROC. MADEIRA 10,5T COND. D                                         </v>
      </c>
      <c r="C1520" s="17" t="str">
        <f>+'[1]Plan1'!C1525</f>
        <v>hora</v>
      </c>
      <c r="D1520" s="18">
        <f>+'[1]Plan1'!D1525</f>
        <v>137.31</v>
      </c>
    </row>
    <row r="1521" spans="1:4" ht="15" customHeight="1">
      <c r="A1521" s="19" t="str">
        <f>+'[1]Plan1'!A1526</f>
        <v>72.12.03.05</v>
      </c>
      <c r="B1521" s="20" t="str">
        <f>+'[1]Plan1'!B1526</f>
        <v>CAMINHAO CARROC. MADEIRA 10,5T COND. E                                         </v>
      </c>
      <c r="C1521" s="21" t="str">
        <f>+'[1]Plan1'!C1526</f>
        <v>km</v>
      </c>
      <c r="D1521" s="22">
        <f>+'[1]Plan1'!D1526</f>
        <v>2.58</v>
      </c>
    </row>
    <row r="1522" spans="1:4" ht="15" customHeight="1">
      <c r="A1522" s="15" t="str">
        <f>+'[1]Plan1'!A1527</f>
        <v>72.12.04.01</v>
      </c>
      <c r="B1522" s="16" t="str">
        <f>+'[1]Plan1'!B1527</f>
        <v>CAMINHAO PARA LUBRIFICACAO 3000L COND. A                                       </v>
      </c>
      <c r="C1522" s="17" t="str">
        <f>+'[1]Plan1'!C1527</f>
        <v>hora</v>
      </c>
      <c r="D1522" s="18">
        <f>+'[1]Plan1'!D1527</f>
        <v>68.93</v>
      </c>
    </row>
    <row r="1523" spans="1:4" ht="15" customHeight="1">
      <c r="A1523" s="19" t="str">
        <f>+'[1]Plan1'!A1528</f>
        <v>72.12.04.02</v>
      </c>
      <c r="B1523" s="20" t="str">
        <f>+'[1]Plan1'!B1528</f>
        <v>CAMINHAO PARA LUBRIFICACAO 3000L COND. B                                       </v>
      </c>
      <c r="C1523" s="21" t="str">
        <f>+'[1]Plan1'!C1528</f>
        <v>hora</v>
      </c>
      <c r="D1523" s="22">
        <f>+'[1]Plan1'!D1528</f>
        <v>33.84</v>
      </c>
    </row>
    <row r="1524" spans="1:4" ht="15" customHeight="1">
      <c r="A1524" s="15" t="str">
        <f>+'[1]Plan1'!A1529</f>
        <v>72.12.04.03</v>
      </c>
      <c r="B1524" s="16" t="str">
        <f>+'[1]Plan1'!B1529</f>
        <v>CAMINHAO PARA LUBRIFICACAO 3000L COND. C                                       </v>
      </c>
      <c r="C1524" s="17" t="str">
        <f>+'[1]Plan1'!C1529</f>
        <v>hora</v>
      </c>
      <c r="D1524" s="18">
        <f>+'[1]Plan1'!D1529</f>
        <v>89.11</v>
      </c>
    </row>
    <row r="1525" spans="1:4" ht="15" customHeight="1">
      <c r="A1525" s="19" t="str">
        <f>+'[1]Plan1'!A1530</f>
        <v>72.12.04.04</v>
      </c>
      <c r="B1525" s="20" t="str">
        <f>+'[1]Plan1'!B1530</f>
        <v>CAMINHAO PARA LUBRIFICACAO 3000L COND. D                                       </v>
      </c>
      <c r="C1525" s="21" t="str">
        <f>+'[1]Plan1'!C1530</f>
        <v>hora</v>
      </c>
      <c r="D1525" s="22">
        <f>+'[1]Plan1'!D1530</f>
        <v>141.57</v>
      </c>
    </row>
    <row r="1526" spans="1:4" ht="15" customHeight="1">
      <c r="A1526" s="15" t="str">
        <f>+'[1]Plan1'!A1531</f>
        <v>72.12.04.05</v>
      </c>
      <c r="B1526" s="16" t="str">
        <f>+'[1]Plan1'!B1531</f>
        <v>CAMINHAO P/ LUBRIFICACAO 3000L COND. E                                         </v>
      </c>
      <c r="C1526" s="17" t="str">
        <f>+'[1]Plan1'!C1531</f>
        <v>km</v>
      </c>
      <c r="D1526" s="18">
        <f>+'[1]Plan1'!D1531</f>
        <v>2.58</v>
      </c>
    </row>
    <row r="1527" spans="1:4" ht="15" customHeight="1">
      <c r="A1527" s="19" t="str">
        <f>+'[1]Plan1'!A1532</f>
        <v>72.12.05.01</v>
      </c>
      <c r="B1527" s="20" t="str">
        <f>+'[1]Plan1'!B1532</f>
        <v>CAMINHAO PARA LUBRIFICACAO 7000L COND. A                                       </v>
      </c>
      <c r="C1527" s="21" t="str">
        <f>+'[1]Plan1'!C1532</f>
        <v>hora</v>
      </c>
      <c r="D1527" s="22">
        <f>+'[1]Plan1'!D1532</f>
        <v>73.74</v>
      </c>
    </row>
    <row r="1528" spans="1:4" ht="15" customHeight="1">
      <c r="A1528" s="15" t="str">
        <f>+'[1]Plan1'!A1533</f>
        <v>72.12.05.02</v>
      </c>
      <c r="B1528" s="16" t="str">
        <f>+'[1]Plan1'!B1533</f>
        <v>CAMINHAO PARA LUBRIFICACAO 7000L COND. B                                       </v>
      </c>
      <c r="C1528" s="17" t="str">
        <f>+'[1]Plan1'!C1533</f>
        <v>hora</v>
      </c>
      <c r="D1528" s="18">
        <f>+'[1]Plan1'!D1533</f>
        <v>43.73</v>
      </c>
    </row>
    <row r="1529" spans="1:4" ht="15" customHeight="1">
      <c r="A1529" s="19" t="str">
        <f>+'[1]Plan1'!A1534</f>
        <v>72.12.05.03</v>
      </c>
      <c r="B1529" s="20" t="str">
        <f>+'[1]Plan1'!B1534</f>
        <v>CAMINHAO PARA LUBRIFICACAO 7000L COND. C                                       </v>
      </c>
      <c r="C1529" s="21" t="str">
        <f>+'[1]Plan1'!C1534</f>
        <v>hora</v>
      </c>
      <c r="D1529" s="22">
        <f>+'[1]Plan1'!D1534</f>
        <v>110.48</v>
      </c>
    </row>
    <row r="1530" spans="1:4" ht="15" customHeight="1">
      <c r="A1530" s="15" t="str">
        <f>+'[1]Plan1'!A1535</f>
        <v>72.12.05.04</v>
      </c>
      <c r="B1530" s="16" t="str">
        <f>+'[1]Plan1'!B1535</f>
        <v>CAMINHAO PARA LUBRIFICACAO 7000L COND. D                                       </v>
      </c>
      <c r="C1530" s="17" t="str">
        <f>+'[1]Plan1'!C1535</f>
        <v>hora</v>
      </c>
      <c r="D1530" s="18">
        <f>+'[1]Plan1'!D1535</f>
        <v>162.94</v>
      </c>
    </row>
    <row r="1531" spans="1:4" ht="15" customHeight="1">
      <c r="A1531" s="19" t="str">
        <f>+'[1]Plan1'!A1536</f>
        <v>72.12.05.05</v>
      </c>
      <c r="B1531" s="20" t="str">
        <f>+'[1]Plan1'!B1536</f>
        <v>CAMINHAO P/LUBRIFICACAO 7000L COND. E                                          </v>
      </c>
      <c r="C1531" s="21" t="str">
        <f>+'[1]Plan1'!C1536</f>
        <v>km</v>
      </c>
      <c r="D1531" s="22">
        <f>+'[1]Plan1'!D1536</f>
        <v>2.97</v>
      </c>
    </row>
    <row r="1532" spans="1:4" ht="15" customHeight="1">
      <c r="A1532" s="15" t="str">
        <f>+'[1]Plan1'!A1537</f>
        <v>72.12.06.01</v>
      </c>
      <c r="B1532" s="16" t="str">
        <f>+'[1]Plan1'!B1537</f>
        <v>CAMINHAO ABASTECEDOR COND. A                                                   </v>
      </c>
      <c r="C1532" s="17" t="str">
        <f>+'[1]Plan1'!C1537</f>
        <v>hora</v>
      </c>
      <c r="D1532" s="18">
        <f>+'[1]Plan1'!D1537</f>
        <v>61.19</v>
      </c>
    </row>
    <row r="1533" spans="1:4" ht="15" customHeight="1">
      <c r="A1533" s="19" t="str">
        <f>+'[1]Plan1'!A1538</f>
        <v>72.12.06.02</v>
      </c>
      <c r="B1533" s="20" t="str">
        <f>+'[1]Plan1'!B1538</f>
        <v>CAMINHAO ABASTECEDOR COND. B                                                   </v>
      </c>
      <c r="C1533" s="21" t="str">
        <f>+'[1]Plan1'!C1538</f>
        <v>hora</v>
      </c>
      <c r="D1533" s="22">
        <f>+'[1]Plan1'!D1538</f>
        <v>49.97</v>
      </c>
    </row>
    <row r="1534" spans="1:4" ht="15" customHeight="1">
      <c r="A1534" s="15" t="str">
        <f>+'[1]Plan1'!A1539</f>
        <v>72.12.06.03</v>
      </c>
      <c r="B1534" s="16" t="str">
        <f>+'[1]Plan1'!B1539</f>
        <v>CAMINHAO ABASTECEDOR COND. C                                                   </v>
      </c>
      <c r="C1534" s="17" t="str">
        <f>+'[1]Plan1'!C1539</f>
        <v>hora</v>
      </c>
      <c r="D1534" s="18">
        <f>+'[1]Plan1'!D1539</f>
        <v>145.27</v>
      </c>
    </row>
    <row r="1535" spans="1:4" ht="15" customHeight="1">
      <c r="A1535" s="19" t="str">
        <f>+'[1]Plan1'!A1540</f>
        <v>72.12.06.04</v>
      </c>
      <c r="B1535" s="20" t="str">
        <f>+'[1]Plan1'!B1540</f>
        <v>CAMINHAO ABASTECEDOR COND. D                                                   </v>
      </c>
      <c r="C1535" s="21" t="str">
        <f>+'[1]Plan1'!C1540</f>
        <v>hora</v>
      </c>
      <c r="D1535" s="22">
        <f>+'[1]Plan1'!D1540</f>
        <v>182.14</v>
      </c>
    </row>
    <row r="1536" spans="1:4" ht="15" customHeight="1">
      <c r="A1536" s="15" t="str">
        <f>+'[1]Plan1'!A1541</f>
        <v>72.12.06.05</v>
      </c>
      <c r="B1536" s="16" t="str">
        <f>+'[1]Plan1'!B1541</f>
        <v>CAMINHAO ABASTECEDOR COND. E                                                   </v>
      </c>
      <c r="C1536" s="17" t="str">
        <f>+'[1]Plan1'!C1541</f>
        <v>km</v>
      </c>
      <c r="D1536" s="18">
        <f>+'[1]Plan1'!D1541</f>
        <v>3.31</v>
      </c>
    </row>
    <row r="1537" spans="1:4" ht="15" customHeight="1">
      <c r="A1537" s="19" t="str">
        <f>+'[1]Plan1'!A1542</f>
        <v>72.12.07.01</v>
      </c>
      <c r="B1537" s="20" t="str">
        <f>+'[1]Plan1'!B1542</f>
        <v>CAMINHAO CARROC.BOIAD.R.8T COND. A                                             </v>
      </c>
      <c r="C1537" s="21" t="str">
        <f>+'[1]Plan1'!C1542</f>
        <v>hora</v>
      </c>
      <c r="D1537" s="22">
        <f>+'[1]Plan1'!D1542</f>
        <v>52.54</v>
      </c>
    </row>
    <row r="1538" spans="1:4" ht="15" customHeight="1">
      <c r="A1538" s="15" t="str">
        <f>+'[1]Plan1'!A1543</f>
        <v>72.12.07.02</v>
      </c>
      <c r="B1538" s="16" t="str">
        <f>+'[1]Plan1'!B1543</f>
        <v>CAMINHAO CARROC.BOIAD.R.8T COND. B                                             </v>
      </c>
      <c r="C1538" s="17" t="str">
        <f>+'[1]Plan1'!C1543</f>
        <v>hora</v>
      </c>
      <c r="D1538" s="18">
        <f>+'[1]Plan1'!D1543</f>
        <v>32.21</v>
      </c>
    </row>
    <row r="1539" spans="1:4" ht="15" customHeight="1">
      <c r="A1539" s="19" t="str">
        <f>+'[1]Plan1'!A1544</f>
        <v>72.12.07.03</v>
      </c>
      <c r="B1539" s="20" t="str">
        <f>+'[1]Plan1'!B1544</f>
        <v>CAMINHAO CARROC.BOIAD.R.8T COND. C                                             </v>
      </c>
      <c r="C1539" s="21" t="str">
        <f>+'[1]Plan1'!C1544</f>
        <v>hora</v>
      </c>
      <c r="D1539" s="22">
        <f>+'[1]Plan1'!D1544</f>
        <v>97.57</v>
      </c>
    </row>
    <row r="1540" spans="1:4" ht="15" customHeight="1">
      <c r="A1540" s="15" t="str">
        <f>+'[1]Plan1'!A1545</f>
        <v>72.12.07.04</v>
      </c>
      <c r="B1540" s="16" t="str">
        <f>+'[1]Plan1'!B1545</f>
        <v>CAMINHAO CARROC.BOIAD.R.8T COND. D                                             </v>
      </c>
      <c r="C1540" s="17" t="str">
        <f>+'[1]Plan1'!C1545</f>
        <v>hora</v>
      </c>
      <c r="D1540" s="18">
        <f>+'[1]Plan1'!D1545</f>
        <v>134.44</v>
      </c>
    </row>
    <row r="1541" spans="1:4" ht="15" customHeight="1">
      <c r="A1541" s="19" t="str">
        <f>+'[1]Plan1'!A1546</f>
        <v>72.13.01.01</v>
      </c>
      <c r="B1541" s="20" t="str">
        <f>+'[1]Plan1'!B1546</f>
        <v>CAMINHAO HIDROSSEMEADOR 5600L COND. A                                          </v>
      </c>
      <c r="C1541" s="21" t="str">
        <f>+'[1]Plan1'!C1546</f>
        <v>hora</v>
      </c>
      <c r="D1541" s="22">
        <f>+'[1]Plan1'!D1546</f>
        <v>41.63</v>
      </c>
    </row>
    <row r="1542" spans="1:4" ht="15" customHeight="1">
      <c r="A1542" s="15" t="str">
        <f>+'[1]Plan1'!A1547</f>
        <v>72.13.01.02</v>
      </c>
      <c r="B1542" s="16" t="str">
        <f>+'[1]Plan1'!B1547</f>
        <v>CAMINHAO HIDROSSEMEADOR 5600L COND. B                                          </v>
      </c>
      <c r="C1542" s="17" t="str">
        <f>+'[1]Plan1'!C1547</f>
        <v>hora</v>
      </c>
      <c r="D1542" s="18">
        <f>+'[1]Plan1'!D1547</f>
        <v>41.82</v>
      </c>
    </row>
    <row r="1543" spans="1:4" ht="15" customHeight="1">
      <c r="A1543" s="19" t="str">
        <f>+'[1]Plan1'!A1548</f>
        <v>72.13.01.03</v>
      </c>
      <c r="B1543" s="20" t="str">
        <f>+'[1]Plan1'!B1548</f>
        <v>CAMINHAO HIDROSSEMEADOR 5600L COND. C                                          </v>
      </c>
      <c r="C1543" s="21" t="str">
        <f>+'[1]Plan1'!C1548</f>
        <v>hora</v>
      </c>
      <c r="D1543" s="22">
        <f>+'[1]Plan1'!D1548</f>
        <v>106.1</v>
      </c>
    </row>
    <row r="1544" spans="1:4" ht="15" customHeight="1">
      <c r="A1544" s="15" t="str">
        <f>+'[1]Plan1'!A1549</f>
        <v>72.13.01.04</v>
      </c>
      <c r="B1544" s="16" t="str">
        <f>+'[1]Plan1'!B1549</f>
        <v>CAMINHAO HIDROSSEMEADOR 5600L COND. D                                          </v>
      </c>
      <c r="C1544" s="17" t="str">
        <f>+'[1]Plan1'!C1549</f>
        <v>hora</v>
      </c>
      <c r="D1544" s="18">
        <f>+'[1]Plan1'!D1549</f>
        <v>127.37</v>
      </c>
    </row>
    <row r="1545" spans="1:4" ht="15" customHeight="1">
      <c r="A1545" s="19" t="str">
        <f>+'[1]Plan1'!A1550</f>
        <v>72.13.01.05</v>
      </c>
      <c r="B1545" s="20" t="str">
        <f>+'[1]Plan1'!B1550</f>
        <v>CAMINHAO HIDROSSEMEADOR 5600L COND. E                                          </v>
      </c>
      <c r="C1545" s="21" t="str">
        <f>+'[1]Plan1'!C1550</f>
        <v>km</v>
      </c>
      <c r="D1545" s="22">
        <f>+'[1]Plan1'!D1550</f>
        <v>2.32</v>
      </c>
    </row>
    <row r="1546" spans="1:4" ht="15" customHeight="1">
      <c r="A1546" s="15" t="str">
        <f>+'[1]Plan1'!A1551</f>
        <v>72.14.01.01</v>
      </c>
      <c r="B1546" s="16" t="str">
        <f>+'[1]Plan1'!B1551</f>
        <v>CAMINHAO ESPARGIDOR 6000L COND. A                                              </v>
      </c>
      <c r="C1546" s="17" t="str">
        <f>+'[1]Plan1'!C1551</f>
        <v>hora</v>
      </c>
      <c r="D1546" s="18">
        <f>+'[1]Plan1'!D1551</f>
        <v>50.52</v>
      </c>
    </row>
    <row r="1547" spans="1:4" ht="15" customHeight="1">
      <c r="A1547" s="19" t="str">
        <f>+'[1]Plan1'!A1552</f>
        <v>72.14.01.02</v>
      </c>
      <c r="B1547" s="20" t="str">
        <f>+'[1]Plan1'!B1552</f>
        <v>CAMINHAO ESPARGIDOR 6000L COND. B                                              </v>
      </c>
      <c r="C1547" s="21" t="str">
        <f>+'[1]Plan1'!C1552</f>
        <v>hora</v>
      </c>
      <c r="D1547" s="22">
        <f>+'[1]Plan1'!D1552</f>
        <v>60.08</v>
      </c>
    </row>
    <row r="1548" spans="1:4" ht="15" customHeight="1">
      <c r="A1548" s="15" t="str">
        <f>+'[1]Plan1'!A1553</f>
        <v>72.14.01.03</v>
      </c>
      <c r="B1548" s="16" t="str">
        <f>+'[1]Plan1'!B1553</f>
        <v>CAMINHAO ESPARGIDOR 6000L COND. C                                              </v>
      </c>
      <c r="C1548" s="17" t="str">
        <f>+'[1]Plan1'!C1553</f>
        <v>hora</v>
      </c>
      <c r="D1548" s="18">
        <f>+'[1]Plan1'!D1553</f>
        <v>124.36</v>
      </c>
    </row>
    <row r="1549" spans="1:4" ht="15" customHeight="1">
      <c r="A1549" s="19" t="str">
        <f>+'[1]Plan1'!A1554</f>
        <v>72.14.01.04</v>
      </c>
      <c r="B1549" s="20" t="str">
        <f>+'[1]Plan1'!B1554</f>
        <v>CAMINHAO ESPARGIDOR 6000L COND. D                                              </v>
      </c>
      <c r="C1549" s="21" t="str">
        <f>+'[1]Plan1'!C1554</f>
        <v>hora</v>
      </c>
      <c r="D1549" s="22">
        <f>+'[1]Plan1'!D1554</f>
        <v>145.63</v>
      </c>
    </row>
    <row r="1550" spans="1:4" ht="15" customHeight="1">
      <c r="A1550" s="15" t="str">
        <f>+'[1]Plan1'!A1555</f>
        <v>72.14.01.05</v>
      </c>
      <c r="B1550" s="16" t="str">
        <f>+'[1]Plan1'!B1555</f>
        <v>CAMINHAO ESPARGIDOR 6000L COND. E                                              </v>
      </c>
      <c r="C1550" s="17" t="str">
        <f>+'[1]Plan1'!C1555</f>
        <v>km</v>
      </c>
      <c r="D1550" s="18">
        <f>+'[1]Plan1'!D1555</f>
        <v>2.74</v>
      </c>
    </row>
    <row r="1551" spans="1:4" ht="15" customHeight="1">
      <c r="A1551" s="19" t="str">
        <f>+'[1]Plan1'!A1556</f>
        <v>72.15.01.01</v>
      </c>
      <c r="B1551" s="20" t="str">
        <f>+'[1]Plan1'!B1556</f>
        <v>CAMINHAO GUINCHO LANC.TELES.3,75T COND.A                                       </v>
      </c>
      <c r="C1551" s="21" t="str">
        <f>+'[1]Plan1'!C1556</f>
        <v>hora</v>
      </c>
      <c r="D1551" s="22">
        <f>+'[1]Plan1'!D1556</f>
        <v>43.29</v>
      </c>
    </row>
    <row r="1552" spans="1:4" ht="15" customHeight="1">
      <c r="A1552" s="15" t="str">
        <f>+'[1]Plan1'!A1557</f>
        <v>72.15.01.02</v>
      </c>
      <c r="B1552" s="16" t="str">
        <f>+'[1]Plan1'!B1557</f>
        <v>CAMINHAO GUINCHO LANC.TELES.3,75T COND.B                                       </v>
      </c>
      <c r="C1552" s="17" t="str">
        <f>+'[1]Plan1'!C1557</f>
        <v>hora</v>
      </c>
      <c r="D1552" s="18">
        <f>+'[1]Plan1'!D1557</f>
        <v>39.75</v>
      </c>
    </row>
    <row r="1553" spans="1:4" ht="15" customHeight="1">
      <c r="A1553" s="19" t="str">
        <f>+'[1]Plan1'!A1558</f>
        <v>72.15.01.03</v>
      </c>
      <c r="B1553" s="20" t="str">
        <f>+'[1]Plan1'!B1558</f>
        <v>CAMINHAO GUINCHO LANC.TELES.3,75T COND.C                                       </v>
      </c>
      <c r="C1553" s="21" t="str">
        <f>+'[1]Plan1'!C1558</f>
        <v>hora</v>
      </c>
      <c r="D1553" s="22">
        <f>+'[1]Plan1'!D1558</f>
        <v>118.34</v>
      </c>
    </row>
    <row r="1554" spans="1:4" ht="15" customHeight="1">
      <c r="A1554" s="15" t="str">
        <f>+'[1]Plan1'!A1559</f>
        <v>72.15.01.04</v>
      </c>
      <c r="B1554" s="16" t="str">
        <f>+'[1]Plan1'!B1559</f>
        <v>CAMINHAO GUINCHO LANC.TELES.3,75T COND.D                                       </v>
      </c>
      <c r="C1554" s="17" t="str">
        <f>+'[1]Plan1'!C1559</f>
        <v>hora</v>
      </c>
      <c r="D1554" s="18">
        <f>+'[1]Plan1'!D1559</f>
        <v>139.62</v>
      </c>
    </row>
    <row r="1555" spans="1:4" ht="15" customHeight="1">
      <c r="A1555" s="19" t="str">
        <f>+'[1]Plan1'!A1560</f>
        <v>72.15.01.05</v>
      </c>
      <c r="B1555" s="20" t="str">
        <f>+'[1]Plan1'!B1560</f>
        <v>CAMINHAO GUINCHO LANC.TELES.3,75T COND.E                                       </v>
      </c>
      <c r="C1555" s="21" t="str">
        <f>+'[1]Plan1'!C1560</f>
        <v>km</v>
      </c>
      <c r="D1555" s="22">
        <f>+'[1]Plan1'!D1560</f>
        <v>2.54</v>
      </c>
    </row>
    <row r="1556" spans="1:4" ht="15" customHeight="1">
      <c r="A1556" s="15" t="str">
        <f>+'[1]Plan1'!A1561</f>
        <v>72.15.02.01</v>
      </c>
      <c r="B1556" s="16" t="str">
        <f>+'[1]Plan1'!B1561</f>
        <v>CAMINHAO GUINCHO LANC.TELES.4,10T COND.A                                       </v>
      </c>
      <c r="C1556" s="17" t="str">
        <f>+'[1]Plan1'!C1561</f>
        <v>hora</v>
      </c>
      <c r="D1556" s="18">
        <f>+'[1]Plan1'!D1561</f>
        <v>43.29</v>
      </c>
    </row>
    <row r="1557" spans="1:4" ht="15" customHeight="1">
      <c r="A1557" s="19" t="str">
        <f>+'[1]Plan1'!A1562</f>
        <v>72.15.02.02</v>
      </c>
      <c r="B1557" s="20" t="str">
        <f>+'[1]Plan1'!B1562</f>
        <v>CAMINHAO GUINCHO LANC.TELES.4,10T COND.B                                       </v>
      </c>
      <c r="C1557" s="21" t="str">
        <f>+'[1]Plan1'!C1562</f>
        <v>hora</v>
      </c>
      <c r="D1557" s="22">
        <f>+'[1]Plan1'!D1562</f>
        <v>39.75</v>
      </c>
    </row>
    <row r="1558" spans="1:4" ht="15" customHeight="1">
      <c r="A1558" s="15" t="str">
        <f>+'[1]Plan1'!A1563</f>
        <v>72.15.02.03</v>
      </c>
      <c r="B1558" s="16" t="str">
        <f>+'[1]Plan1'!B1563</f>
        <v>CAMINHAO GUINCHO LANC.TELES.4,10T COND.C                                       </v>
      </c>
      <c r="C1558" s="17" t="str">
        <f>+'[1]Plan1'!C1563</f>
        <v>hora</v>
      </c>
      <c r="D1558" s="18">
        <f>+'[1]Plan1'!D1563</f>
        <v>118.34</v>
      </c>
    </row>
    <row r="1559" spans="1:4" ht="15" customHeight="1">
      <c r="A1559" s="19" t="str">
        <f>+'[1]Plan1'!A1564</f>
        <v>72.15.02.04</v>
      </c>
      <c r="B1559" s="20" t="str">
        <f>+'[1]Plan1'!B1564</f>
        <v>CAMINHAO GUINCHO LANC.TELES.4,10T COND.D                                       </v>
      </c>
      <c r="C1559" s="21" t="str">
        <f>+'[1]Plan1'!C1564</f>
        <v>hora</v>
      </c>
      <c r="D1559" s="22">
        <f>+'[1]Plan1'!D1564</f>
        <v>139.62</v>
      </c>
    </row>
    <row r="1560" spans="1:4" ht="15" customHeight="1">
      <c r="A1560" s="15" t="str">
        <f>+'[1]Plan1'!A1565</f>
        <v>72.15.02.05</v>
      </c>
      <c r="B1560" s="16" t="str">
        <f>+'[1]Plan1'!B1565</f>
        <v>CAMINHAO GUINCHO LANC.TELES.4,10T COND.E                                       </v>
      </c>
      <c r="C1560" s="17" t="str">
        <f>+'[1]Plan1'!C1565</f>
        <v>km</v>
      </c>
      <c r="D1560" s="18">
        <f>+'[1]Plan1'!D1565</f>
        <v>2.54</v>
      </c>
    </row>
    <row r="1561" spans="1:4" ht="15" customHeight="1">
      <c r="A1561" s="19" t="str">
        <f>+'[1]Plan1'!A1566</f>
        <v>72.15.03.01</v>
      </c>
      <c r="B1561" s="20" t="str">
        <f>+'[1]Plan1'!B1566</f>
        <v>CAMINHAO CARROCERIA COM GUINDAUTO 640-18COND. A                                </v>
      </c>
      <c r="C1561" s="21" t="str">
        <f>+'[1]Plan1'!C1566</f>
        <v>hora</v>
      </c>
      <c r="D1561" s="22">
        <f>+'[1]Plan1'!D1566</f>
        <v>36.99</v>
      </c>
    </row>
    <row r="1562" spans="1:4" ht="15" customHeight="1">
      <c r="A1562" s="15" t="str">
        <f>+'[1]Plan1'!A1567</f>
        <v>72.15.03.02</v>
      </c>
      <c r="B1562" s="16" t="str">
        <f>+'[1]Plan1'!B1567</f>
        <v>CAMINHAO CARROCERIA COM GUINDAUTO 640-18, COND. B                              </v>
      </c>
      <c r="C1562" s="17" t="str">
        <f>+'[1]Plan1'!C1567</f>
        <v>hora</v>
      </c>
      <c r="D1562" s="18">
        <f>+'[1]Plan1'!D1567</f>
        <v>32.29</v>
      </c>
    </row>
    <row r="1563" spans="1:4" ht="15" customHeight="1">
      <c r="A1563" s="19" t="str">
        <f>+'[1]Plan1'!A1568</f>
        <v>72.15.03.03</v>
      </c>
      <c r="B1563" s="20" t="str">
        <f>+'[1]Plan1'!B1568</f>
        <v>CAMINHAO CARROCERIA COM GUINDAUTO 640-18, COND. C                              </v>
      </c>
      <c r="C1563" s="21" t="str">
        <f>+'[1]Plan1'!C1568</f>
        <v>hora</v>
      </c>
      <c r="D1563" s="22">
        <f>+'[1]Plan1'!D1568</f>
        <v>100.01</v>
      </c>
    </row>
    <row r="1564" spans="1:4" ht="15" customHeight="1">
      <c r="A1564" s="15" t="str">
        <f>+'[1]Plan1'!A1569</f>
        <v>72.15.03.04</v>
      </c>
      <c r="B1564" s="16" t="str">
        <f>+'[1]Plan1'!B1569</f>
        <v>CAMINHAO CAR. GUINDAUTO 640-18                                                 </v>
      </c>
      <c r="C1564" s="17" t="str">
        <f>+'[1]Plan1'!C1569</f>
        <v>hora</v>
      </c>
      <c r="D1564" s="18">
        <f>+'[1]Plan1'!D1569</f>
        <v>121.29</v>
      </c>
    </row>
    <row r="1565" spans="1:4" ht="15" customHeight="1">
      <c r="A1565" s="19" t="str">
        <f>+'[1]Plan1'!A1570</f>
        <v>72.15.03.05</v>
      </c>
      <c r="B1565" s="20" t="str">
        <f>+'[1]Plan1'!B1570</f>
        <v>CAMINHAO CARROCERIA COM GUINDAUTO 640-18, COND. E                              </v>
      </c>
      <c r="C1565" s="21" t="str">
        <f>+'[1]Plan1'!C1570</f>
        <v>km</v>
      </c>
      <c r="D1565" s="22">
        <f>+'[1]Plan1'!D1570</f>
        <v>2.28</v>
      </c>
    </row>
    <row r="1566" spans="1:4" ht="15" customHeight="1">
      <c r="A1566" s="15" t="str">
        <f>+'[1]Plan1'!A1571</f>
        <v>72.16.01.01</v>
      </c>
      <c r="B1566" s="16" t="str">
        <f>+'[1]Plan1'!B1571</f>
        <v>CAMINHAO C/USINA LAMA ASFAL.10,5T COND.A                                       </v>
      </c>
      <c r="C1566" s="17" t="str">
        <f>+'[1]Plan1'!C1571</f>
        <v>hora</v>
      </c>
      <c r="D1566" s="18">
        <f>+'[1]Plan1'!D1571</f>
        <v>93.27</v>
      </c>
    </row>
    <row r="1567" spans="1:4" ht="15" customHeight="1">
      <c r="A1567" s="19" t="str">
        <f>+'[1]Plan1'!A1572</f>
        <v>72.16.01.02</v>
      </c>
      <c r="B1567" s="20" t="str">
        <f>+'[1]Plan1'!B1572</f>
        <v>CAMINHAO C/USINA LAMA ASFAL.10,5T COND.B                                       </v>
      </c>
      <c r="C1567" s="21" t="str">
        <f>+'[1]Plan1'!C1572</f>
        <v>hora</v>
      </c>
      <c r="D1567" s="22">
        <f>+'[1]Plan1'!D1572</f>
        <v>144.52</v>
      </c>
    </row>
    <row r="1568" spans="1:4" ht="15" customHeight="1">
      <c r="A1568" s="15" t="str">
        <f>+'[1]Plan1'!A1573</f>
        <v>72.16.01.03</v>
      </c>
      <c r="B1568" s="16" t="str">
        <f>+'[1]Plan1'!B1573</f>
        <v>CAMINHAO C/USINA LAMA ASFAL.10,5T COND.C                                       </v>
      </c>
      <c r="C1568" s="17" t="str">
        <f>+'[1]Plan1'!C1573</f>
        <v>hora</v>
      </c>
      <c r="D1568" s="18">
        <f>+'[1]Plan1'!D1573</f>
        <v>220.32</v>
      </c>
    </row>
    <row r="1569" spans="1:4" ht="15" customHeight="1">
      <c r="A1569" s="19" t="str">
        <f>+'[1]Plan1'!A1574</f>
        <v>72.16.01.04</v>
      </c>
      <c r="B1569" s="20" t="str">
        <f>+'[1]Plan1'!B1574</f>
        <v>CAMINHAO C/USINA LAMA ASFAL.10,5T COND.D                                       </v>
      </c>
      <c r="C1569" s="21" t="str">
        <f>+'[1]Plan1'!C1574</f>
        <v>hora</v>
      </c>
      <c r="D1569" s="22">
        <f>+'[1]Plan1'!D1574</f>
        <v>241.6</v>
      </c>
    </row>
    <row r="1570" spans="1:4" ht="15" customHeight="1">
      <c r="A1570" s="15" t="str">
        <f>+'[1]Plan1'!A1575</f>
        <v>72.16.01.05</v>
      </c>
      <c r="B1570" s="16" t="str">
        <f>+'[1]Plan1'!B1575</f>
        <v>CAMINHAO C/USINA LAMA ASFAL.10,5T COND.E                                       </v>
      </c>
      <c r="C1570" s="17" t="str">
        <f>+'[1]Plan1'!C1575</f>
        <v>km</v>
      </c>
      <c r="D1570" s="18">
        <f>+'[1]Plan1'!D1575</f>
        <v>4.54</v>
      </c>
    </row>
    <row r="1571" spans="1:4" ht="15" customHeight="1">
      <c r="A1571" s="19" t="str">
        <f>+'[1]Plan1'!A1576</f>
        <v>72.16.02.01</v>
      </c>
      <c r="B1571" s="20" t="str">
        <f>+'[1]Plan1'!B1576</f>
        <v>CAMINHAO USINA P/MICROP.9M3 COND.A                                             </v>
      </c>
      <c r="C1571" s="21" t="str">
        <f>+'[1]Plan1'!C1576</f>
        <v>hora</v>
      </c>
      <c r="D1571" s="22">
        <f>+'[1]Plan1'!D1576</f>
        <v>125.25</v>
      </c>
    </row>
    <row r="1572" spans="1:4" ht="15" customHeight="1">
      <c r="A1572" s="15" t="str">
        <f>+'[1]Plan1'!A1577</f>
        <v>72.16.02.02</v>
      </c>
      <c r="B1572" s="16" t="str">
        <f>+'[1]Plan1'!B1577</f>
        <v>CAMINHAO USINA P/MICROP.9M3 COND.B                                             </v>
      </c>
      <c r="C1572" s="17" t="str">
        <f>+'[1]Plan1'!C1577</f>
        <v>hora</v>
      </c>
      <c r="D1572" s="18">
        <f>+'[1]Plan1'!D1577</f>
        <v>208.72</v>
      </c>
    </row>
    <row r="1573" spans="1:4" ht="15" customHeight="1">
      <c r="A1573" s="19" t="str">
        <f>+'[1]Plan1'!A1578</f>
        <v>72.16.02.03</v>
      </c>
      <c r="B1573" s="20" t="str">
        <f>+'[1]Plan1'!B1578</f>
        <v>CAMINHAO USINA P/MICROP.9M3 COND. C                                            </v>
      </c>
      <c r="C1573" s="21" t="str">
        <f>+'[1]Plan1'!C1578</f>
        <v>hora</v>
      </c>
      <c r="D1573" s="22">
        <f>+'[1]Plan1'!D1578</f>
        <v>346.54</v>
      </c>
    </row>
    <row r="1574" spans="1:4" ht="15" customHeight="1">
      <c r="A1574" s="15" t="str">
        <f>+'[1]Plan1'!A1579</f>
        <v>72.16.02.04</v>
      </c>
      <c r="B1574" s="16" t="str">
        <f>+'[1]Plan1'!B1579</f>
        <v>CAMINHAO USINA P/MICROP.9M3 COND.D                                             </v>
      </c>
      <c r="C1574" s="17" t="str">
        <f>+'[1]Plan1'!C1579</f>
        <v>hora</v>
      </c>
      <c r="D1574" s="18">
        <f>+'[1]Plan1'!D1579</f>
        <v>367.82</v>
      </c>
    </row>
    <row r="1575" spans="1:4" ht="15" customHeight="1">
      <c r="A1575" s="19" t="str">
        <f>+'[1]Plan1'!A1580</f>
        <v>72.17.01.01</v>
      </c>
      <c r="B1575" s="20" t="str">
        <f>+'[1]Plan1'!B1580</f>
        <v>CAMINHAO PANTOGRAFICO ATE 9M COND. A                                           </v>
      </c>
      <c r="C1575" s="21" t="str">
        <f>+'[1]Plan1'!C1580</f>
        <v>hora</v>
      </c>
      <c r="D1575" s="22">
        <f>+'[1]Plan1'!D1580</f>
        <v>40.38</v>
      </c>
    </row>
    <row r="1576" spans="1:4" ht="15" customHeight="1">
      <c r="A1576" s="15" t="str">
        <f>+'[1]Plan1'!A1581</f>
        <v>72.17.01.02</v>
      </c>
      <c r="B1576" s="16" t="str">
        <f>+'[1]Plan1'!B1581</f>
        <v>CAMINHAO PANTOGRAFICO ATE 9M COND. B                                           </v>
      </c>
      <c r="C1576" s="17" t="str">
        <f>+'[1]Plan1'!C1581</f>
        <v>hora</v>
      </c>
      <c r="D1576" s="18">
        <f>+'[1]Plan1'!D1581</f>
        <v>39.25</v>
      </c>
    </row>
    <row r="1577" spans="1:4" ht="15" customHeight="1">
      <c r="A1577" s="19" t="str">
        <f>+'[1]Plan1'!A1582</f>
        <v>72.17.01.03</v>
      </c>
      <c r="B1577" s="20" t="str">
        <f>+'[1]Plan1'!B1582</f>
        <v>CAMINHAO PANTOGRAFICO ATE 9M COND. C                                           </v>
      </c>
      <c r="C1577" s="21" t="str">
        <f>+'[1]Plan1'!C1582</f>
        <v>hora</v>
      </c>
      <c r="D1577" s="22">
        <f>+'[1]Plan1'!D1582</f>
        <v>106</v>
      </c>
    </row>
    <row r="1578" spans="1:4" ht="15" customHeight="1">
      <c r="A1578" s="15" t="str">
        <f>+'[1]Plan1'!A1583</f>
        <v>72.17.01.04</v>
      </c>
      <c r="B1578" s="16" t="str">
        <f>+'[1]Plan1'!B1583</f>
        <v>CAMINHAO PANTOGRAFICO ATE 9M COND. D                                           </v>
      </c>
      <c r="C1578" s="17" t="str">
        <f>+'[1]Plan1'!C1583</f>
        <v>hora</v>
      </c>
      <c r="D1578" s="18">
        <f>+'[1]Plan1'!D1583</f>
        <v>127.27</v>
      </c>
    </row>
    <row r="1579" spans="1:4" ht="15" customHeight="1">
      <c r="A1579" s="19" t="str">
        <f>+'[1]Plan1'!A1584</f>
        <v>72.18.01.01</v>
      </c>
      <c r="B1579" s="20" t="str">
        <f>+'[1]Plan1'!B1584</f>
        <v>CAVALO MECANICO C/CARRETA 30000KG COND.A                                       </v>
      </c>
      <c r="C1579" s="21" t="str">
        <f>+'[1]Plan1'!C1584</f>
        <v>hora</v>
      </c>
      <c r="D1579" s="22">
        <f>+'[1]Plan1'!D1584</f>
        <v>45.62</v>
      </c>
    </row>
    <row r="1580" spans="1:4" ht="15" customHeight="1">
      <c r="A1580" s="15" t="str">
        <f>+'[1]Plan1'!A1585</f>
        <v>72.18.01.02</v>
      </c>
      <c r="B1580" s="16" t="str">
        <f>+'[1]Plan1'!B1585</f>
        <v>CAVALO MECANICO C/CARRETA 30000KG COND.B                                       </v>
      </c>
      <c r="C1580" s="17" t="str">
        <f>+'[1]Plan1'!C1585</f>
        <v>hora</v>
      </c>
      <c r="D1580" s="18">
        <f>+'[1]Plan1'!D1585</f>
        <v>46.41</v>
      </c>
    </row>
    <row r="1581" spans="1:4" ht="15" customHeight="1">
      <c r="A1581" s="19" t="str">
        <f>+'[1]Plan1'!A1586</f>
        <v>72.18.01.03</v>
      </c>
      <c r="B1581" s="20" t="str">
        <f>+'[1]Plan1'!B1586</f>
        <v>CAVALO MECANICO C/CARRETA 30000KG COND.C                                       </v>
      </c>
      <c r="C1581" s="21" t="str">
        <f>+'[1]Plan1'!C1586</f>
        <v>hora</v>
      </c>
      <c r="D1581" s="22">
        <f>+'[1]Plan1'!D1586</f>
        <v>190.28</v>
      </c>
    </row>
    <row r="1582" spans="1:4" ht="15" customHeight="1">
      <c r="A1582" s="15" t="str">
        <f>+'[1]Plan1'!A1587</f>
        <v>72.18.01.04</v>
      </c>
      <c r="B1582" s="16" t="str">
        <f>+'[1]Plan1'!B1587</f>
        <v>CAVALO MECANICO C/CARRETA 30000KG COND.D                                       </v>
      </c>
      <c r="C1582" s="17" t="str">
        <f>+'[1]Plan1'!C1587</f>
        <v>hora</v>
      </c>
      <c r="D1582" s="18">
        <f>+'[1]Plan1'!D1587</f>
        <v>211.56</v>
      </c>
    </row>
    <row r="1583" spans="1:4" ht="15" customHeight="1">
      <c r="A1583" s="19" t="str">
        <f>+'[1]Plan1'!A1588</f>
        <v>72.18.01.05</v>
      </c>
      <c r="B1583" s="20" t="str">
        <f>+'[1]Plan1'!B1588</f>
        <v>CAVALO MECANICO C/CARRETA 30000KG COND.E                                       </v>
      </c>
      <c r="C1583" s="21" t="str">
        <f>+'[1]Plan1'!C1588</f>
        <v>km</v>
      </c>
      <c r="D1583" s="22">
        <f>+'[1]Plan1'!D1588</f>
        <v>3.98</v>
      </c>
    </row>
    <row r="1584" spans="1:4" ht="15" customHeight="1">
      <c r="A1584" s="15" t="str">
        <f>+'[1]Plan1'!A1589</f>
        <v>72.18.02.01</v>
      </c>
      <c r="B1584" s="16" t="str">
        <f>+'[1]Plan1'!B1589</f>
        <v>CAVALO MECANICO C/PRANCHA 30000KG COND.A                                       </v>
      </c>
      <c r="C1584" s="17" t="str">
        <f>+'[1]Plan1'!C1589</f>
        <v>hora</v>
      </c>
      <c r="D1584" s="18">
        <f>+'[1]Plan1'!D1589</f>
        <v>47.29</v>
      </c>
    </row>
    <row r="1585" spans="1:4" ht="15" customHeight="1">
      <c r="A1585" s="19" t="str">
        <f>+'[1]Plan1'!A1590</f>
        <v>72.18.02.02</v>
      </c>
      <c r="B1585" s="20" t="str">
        <f>+'[1]Plan1'!B1590</f>
        <v>CAVALO MECANICO C/PRANCHA 30000KG COND.B                                       </v>
      </c>
      <c r="C1585" s="21" t="str">
        <f>+'[1]Plan1'!C1590</f>
        <v>hora</v>
      </c>
      <c r="D1585" s="22">
        <f>+'[1]Plan1'!D1590</f>
        <v>49.6</v>
      </c>
    </row>
    <row r="1586" spans="1:4" ht="15" customHeight="1">
      <c r="A1586" s="15" t="str">
        <f>+'[1]Plan1'!A1591</f>
        <v>72.18.02.03</v>
      </c>
      <c r="B1586" s="16" t="str">
        <f>+'[1]Plan1'!B1591</f>
        <v>CAVALO MECANICO C/PRANCHA 30000KG COND.C                                       </v>
      </c>
      <c r="C1586" s="17" t="str">
        <f>+'[1]Plan1'!C1591</f>
        <v>hora</v>
      </c>
      <c r="D1586" s="18">
        <f>+'[1]Plan1'!D1591</f>
        <v>193.46</v>
      </c>
    </row>
    <row r="1587" spans="1:4" ht="15" customHeight="1">
      <c r="A1587" s="19" t="str">
        <f>+'[1]Plan1'!A1592</f>
        <v>72.18.02.04</v>
      </c>
      <c r="B1587" s="20" t="str">
        <f>+'[1]Plan1'!B1592</f>
        <v>CAVALO MECANICO C/PRANCHA 30000KG COND.D                                       </v>
      </c>
      <c r="C1587" s="21" t="str">
        <f>+'[1]Plan1'!C1592</f>
        <v>hora</v>
      </c>
      <c r="D1587" s="22">
        <f>+'[1]Plan1'!D1592</f>
        <v>214.74</v>
      </c>
    </row>
    <row r="1588" spans="1:4" ht="15" customHeight="1">
      <c r="A1588" s="15" t="str">
        <f>+'[1]Plan1'!A1593</f>
        <v>72.18.02.05</v>
      </c>
      <c r="B1588" s="16" t="str">
        <f>+'[1]Plan1'!B1593</f>
        <v>CAVALO MECANICO C/PRANCHA 30000KG COND.E                                       </v>
      </c>
      <c r="C1588" s="17" t="str">
        <f>+'[1]Plan1'!C1593</f>
        <v>km</v>
      </c>
      <c r="D1588" s="18">
        <f>+'[1]Plan1'!D1593</f>
        <v>4.04</v>
      </c>
    </row>
    <row r="1589" spans="1:4" ht="15" customHeight="1">
      <c r="A1589" s="19" t="str">
        <f>+'[1]Plan1'!A1594</f>
        <v>72.19.01.01</v>
      </c>
      <c r="B1589" s="20" t="str">
        <f>+'[1]Plan1'!B1594</f>
        <v>CAMPANULA COND. A                                                              </v>
      </c>
      <c r="C1589" s="21" t="str">
        <f>+'[1]Plan1'!C1594</f>
        <v>hora</v>
      </c>
      <c r="D1589" s="22">
        <f>+'[1]Plan1'!D1594</f>
        <v>22.72</v>
      </c>
    </row>
    <row r="1590" spans="1:4" ht="15" customHeight="1">
      <c r="A1590" s="15" t="str">
        <f>+'[1]Plan1'!A1595</f>
        <v>72.19.01.02</v>
      </c>
      <c r="B1590" s="16" t="str">
        <f>+'[1]Plan1'!B1595</f>
        <v>CAMPANULA COND. B                                                              </v>
      </c>
      <c r="C1590" s="17" t="str">
        <f>+'[1]Plan1'!C1595</f>
        <v>hora</v>
      </c>
      <c r="D1590" s="18">
        <f>+'[1]Plan1'!D1595</f>
        <v>2.95</v>
      </c>
    </row>
    <row r="1591" spans="1:4" ht="15" customHeight="1">
      <c r="A1591" s="19" t="str">
        <f>+'[1]Plan1'!A1596</f>
        <v>72.19.01.03</v>
      </c>
      <c r="B1591" s="20" t="str">
        <f>+'[1]Plan1'!B1596</f>
        <v>CAMPANULA COND. C                                                              </v>
      </c>
      <c r="C1591" s="21" t="str">
        <f>+'[1]Plan1'!C1596</f>
        <v>hora</v>
      </c>
      <c r="D1591" s="22">
        <f>+'[1]Plan1'!D1596</f>
        <v>2.95</v>
      </c>
    </row>
    <row r="1592" spans="1:4" ht="15" customHeight="1">
      <c r="A1592" s="15" t="str">
        <f>+'[1]Plan1'!A1597</f>
        <v>72.19.01.04</v>
      </c>
      <c r="B1592" s="16" t="str">
        <f>+'[1]Plan1'!B1597</f>
        <v>CAMPANULA COND. D                                                              </v>
      </c>
      <c r="C1592" s="17" t="str">
        <f>+'[1]Plan1'!C1597</f>
        <v>hora</v>
      </c>
      <c r="D1592" s="18">
        <f>+'[1]Plan1'!D1597</f>
        <v>24.23</v>
      </c>
    </row>
    <row r="1593" spans="1:4" ht="15" customHeight="1">
      <c r="A1593" s="19" t="str">
        <f>+'[1]Plan1'!A1598</f>
        <v>72.20.01.01</v>
      </c>
      <c r="B1593" s="20" t="str">
        <f>+'[1]Plan1'!B1598</f>
        <v>COMPACTADOR PERC.220M2/H MAN.COND.A                                            </v>
      </c>
      <c r="C1593" s="21" t="str">
        <f>+'[1]Plan1'!C1598</f>
        <v>hora</v>
      </c>
      <c r="D1593" s="22">
        <f>+'[1]Plan1'!D1598</f>
        <v>15.44</v>
      </c>
    </row>
    <row r="1594" spans="1:4" ht="15" customHeight="1">
      <c r="A1594" s="15" t="str">
        <f>+'[1]Plan1'!A1599</f>
        <v>72.20.01.02</v>
      </c>
      <c r="B1594" s="16" t="str">
        <f>+'[1]Plan1'!B1599</f>
        <v>COMPACTADOR PERC.220M2/H MAN.COND.B                                            </v>
      </c>
      <c r="C1594" s="17" t="str">
        <f>+'[1]Plan1'!C1599</f>
        <v>hora</v>
      </c>
      <c r="D1594" s="18">
        <f>+'[1]Plan1'!D1599</f>
        <v>2.99</v>
      </c>
    </row>
    <row r="1595" spans="1:4" ht="15" customHeight="1">
      <c r="A1595" s="19" t="str">
        <f>+'[1]Plan1'!A1600</f>
        <v>72.20.01.03</v>
      </c>
      <c r="B1595" s="20" t="str">
        <f>+'[1]Plan1'!B1600</f>
        <v>COMPACTADOR PERC.220M2/H MAN.COND.C                                            </v>
      </c>
      <c r="C1595" s="21" t="str">
        <f>+'[1]Plan1'!C1600</f>
        <v>hora</v>
      </c>
      <c r="D1595" s="22">
        <f>+'[1]Plan1'!D1600</f>
        <v>4.96</v>
      </c>
    </row>
    <row r="1596" spans="1:4" ht="15" customHeight="1">
      <c r="A1596" s="15" t="str">
        <f>+'[1]Plan1'!A1601</f>
        <v>72.20.01.04</v>
      </c>
      <c r="B1596" s="16" t="str">
        <f>+'[1]Plan1'!B1601</f>
        <v>COMPACTADOR PERC.220M2/H MAN.COND.D                                            </v>
      </c>
      <c r="C1596" s="17" t="str">
        <f>+'[1]Plan1'!C1601</f>
        <v>hora</v>
      </c>
      <c r="D1596" s="18">
        <f>+'[1]Plan1'!D1601</f>
        <v>18.75</v>
      </c>
    </row>
    <row r="1597" spans="1:4" ht="15" customHeight="1">
      <c r="A1597" s="19" t="str">
        <f>+'[1]Plan1'!A1602</f>
        <v>72.20.02.01</v>
      </c>
      <c r="B1597" s="20" t="str">
        <f>+'[1]Plan1'!B1602</f>
        <v>COMPACTADOR PLAC.VIB.MAN.1000M2/H COND.A                                       </v>
      </c>
      <c r="C1597" s="21" t="str">
        <f>+'[1]Plan1'!C1602</f>
        <v>hora</v>
      </c>
      <c r="D1597" s="22">
        <f>+'[1]Plan1'!D1602</f>
        <v>14.74</v>
      </c>
    </row>
    <row r="1598" spans="1:4" ht="15" customHeight="1">
      <c r="A1598" s="15" t="str">
        <f>+'[1]Plan1'!A1603</f>
        <v>72.20.02.02</v>
      </c>
      <c r="B1598" s="16" t="str">
        <f>+'[1]Plan1'!B1603</f>
        <v>COMPACTADOR PLAC.VIB.MAN.1000M2/H COND.B                                       </v>
      </c>
      <c r="C1598" s="17" t="str">
        <f>+'[1]Plan1'!C1603</f>
        <v>hora</v>
      </c>
      <c r="D1598" s="18">
        <f>+'[1]Plan1'!D1603</f>
        <v>1.71</v>
      </c>
    </row>
    <row r="1599" spans="1:4" ht="15" customHeight="1">
      <c r="A1599" s="19" t="str">
        <f>+'[1]Plan1'!A1604</f>
        <v>72.20.02.03</v>
      </c>
      <c r="B1599" s="20" t="str">
        <f>+'[1]Plan1'!B1604</f>
        <v>COMPACTADOR PLAC.VIB.MAN.1000M2/H COND.C                                       </v>
      </c>
      <c r="C1599" s="21" t="str">
        <f>+'[1]Plan1'!C1604</f>
        <v>hora</v>
      </c>
      <c r="D1599" s="22">
        <f>+'[1]Plan1'!D1604</f>
        <v>4.77</v>
      </c>
    </row>
    <row r="1600" spans="1:4" ht="15" customHeight="1">
      <c r="A1600" s="15" t="str">
        <f>+'[1]Plan1'!A1605</f>
        <v>72.20.02.04</v>
      </c>
      <c r="B1600" s="16" t="str">
        <f>+'[1]Plan1'!B1605</f>
        <v>COMPACTADOR PLAC.VIB.MAN.1000M2/H COND.D                                       </v>
      </c>
      <c r="C1600" s="17" t="str">
        <f>+'[1]Plan1'!C1605</f>
        <v>hora</v>
      </c>
      <c r="D1600" s="18">
        <f>+'[1]Plan1'!D1605</f>
        <v>18.57</v>
      </c>
    </row>
    <row r="1601" spans="1:4" ht="15" customHeight="1">
      <c r="A1601" s="19" t="str">
        <f>+'[1]Plan1'!A1606</f>
        <v>72.21.01.01</v>
      </c>
      <c r="B1601" s="20" t="str">
        <f>+'[1]Plan1'!B1606</f>
        <v>COMPRESSOR DE AR XA-90 MWD COND. A                                             </v>
      </c>
      <c r="C1601" s="21" t="str">
        <f>+'[1]Plan1'!C1606</f>
        <v>hora</v>
      </c>
      <c r="D1601" s="22">
        <f>+'[1]Plan1'!D1606</f>
        <v>26.64</v>
      </c>
    </row>
    <row r="1602" spans="1:4" ht="15" customHeight="1">
      <c r="A1602" s="15" t="str">
        <f>+'[1]Plan1'!A1607</f>
        <v>72.21.01.02</v>
      </c>
      <c r="B1602" s="16" t="str">
        <f>+'[1]Plan1'!B1607</f>
        <v>COMPRESSOR DE AR XA-90 MWD COND. B                                             </v>
      </c>
      <c r="C1602" s="17" t="str">
        <f>+'[1]Plan1'!C1607</f>
        <v>hora</v>
      </c>
      <c r="D1602" s="18">
        <f>+'[1]Plan1'!D1607</f>
        <v>11.22</v>
      </c>
    </row>
    <row r="1603" spans="1:4" ht="15" customHeight="1">
      <c r="A1603" s="19" t="str">
        <f>+'[1]Plan1'!A1608</f>
        <v>72.21.01.03</v>
      </c>
      <c r="B1603" s="20" t="str">
        <f>+'[1]Plan1'!B1608</f>
        <v>COMPRESSOR DE AR XA-90 MWD COND. C                                             </v>
      </c>
      <c r="C1603" s="21" t="str">
        <f>+'[1]Plan1'!C1608</f>
        <v>hora</v>
      </c>
      <c r="D1603" s="22">
        <f>+'[1]Plan1'!D1608</f>
        <v>50.16</v>
      </c>
    </row>
    <row r="1604" spans="1:4" ht="15" customHeight="1">
      <c r="A1604" s="15" t="str">
        <f>+'[1]Plan1'!A1609</f>
        <v>72.21.01.04</v>
      </c>
      <c r="B1604" s="16" t="str">
        <f>+'[1]Plan1'!B1609</f>
        <v>COMPRESSOR DE AR XA-90 MWD COND. D                                             </v>
      </c>
      <c r="C1604" s="17" t="str">
        <f>+'[1]Plan1'!C1609</f>
        <v>hora</v>
      </c>
      <c r="D1604" s="18">
        <f>+'[1]Plan1'!D1609</f>
        <v>70.8</v>
      </c>
    </row>
    <row r="1605" spans="1:4" ht="15" customHeight="1">
      <c r="A1605" s="19" t="str">
        <f>+'[1]Plan1'!A1610</f>
        <v>72.21.02.01</v>
      </c>
      <c r="B1605" s="20" t="str">
        <f>+'[1]Plan1'!B1610</f>
        <v>COMPRESSOR DE AR XA-125 MWD COND. A                                            </v>
      </c>
      <c r="C1605" s="21" t="str">
        <f>+'[1]Plan1'!C1610</f>
        <v>hora</v>
      </c>
      <c r="D1605" s="22">
        <f>+'[1]Plan1'!D1610</f>
        <v>29.26</v>
      </c>
    </row>
    <row r="1606" spans="1:4" ht="15" customHeight="1">
      <c r="A1606" s="15" t="str">
        <f>+'[1]Plan1'!A1611</f>
        <v>72.21.02.02</v>
      </c>
      <c r="B1606" s="16" t="str">
        <f>+'[1]Plan1'!B1611</f>
        <v>COMPRESSOR DE AR XA-125 MWD COND. B                                            </v>
      </c>
      <c r="C1606" s="17" t="str">
        <f>+'[1]Plan1'!C1611</f>
        <v>hora</v>
      </c>
      <c r="D1606" s="18">
        <f>+'[1]Plan1'!D1611</f>
        <v>16.11</v>
      </c>
    </row>
    <row r="1607" spans="1:4" ht="15" customHeight="1">
      <c r="A1607" s="19" t="str">
        <f>+'[1]Plan1'!A1612</f>
        <v>72.21.02.03</v>
      </c>
      <c r="B1607" s="20" t="str">
        <f>+'[1]Plan1'!B1612</f>
        <v>COMPRESSOR DE AR XA-125 MWD COND. C                                            </v>
      </c>
      <c r="C1607" s="21" t="str">
        <f>+'[1]Plan1'!C1612</f>
        <v>hora</v>
      </c>
      <c r="D1607" s="22">
        <f>+'[1]Plan1'!D1612</f>
        <v>55.05</v>
      </c>
    </row>
    <row r="1608" spans="1:4" ht="15" customHeight="1">
      <c r="A1608" s="15" t="str">
        <f>+'[1]Plan1'!A1613</f>
        <v>72.21.02.04</v>
      </c>
      <c r="B1608" s="16" t="str">
        <f>+'[1]Plan1'!B1613</f>
        <v>COMPRESSOR DE AR XA-125 MWD COND. D                                            </v>
      </c>
      <c r="C1608" s="17" t="str">
        <f>+'[1]Plan1'!C1613</f>
        <v>hora</v>
      </c>
      <c r="D1608" s="18">
        <f>+'[1]Plan1'!D1613</f>
        <v>75.69</v>
      </c>
    </row>
    <row r="1609" spans="1:4" ht="15" customHeight="1">
      <c r="A1609" s="19" t="str">
        <f>+'[1]Plan1'!A1614</f>
        <v>72.21.03.01</v>
      </c>
      <c r="B1609" s="20" t="str">
        <f>+'[1]Plan1'!B1614</f>
        <v>COMPRESSOR DE AR XA-175MWD COND. A                                             </v>
      </c>
      <c r="C1609" s="21" t="str">
        <f>+'[1]Plan1'!C1614</f>
        <v>hora</v>
      </c>
      <c r="D1609" s="22">
        <f>+'[1]Plan1'!D1614</f>
        <v>30.81</v>
      </c>
    </row>
    <row r="1610" spans="1:4" ht="15" customHeight="1">
      <c r="A1610" s="15" t="str">
        <f>+'[1]Plan1'!A1615</f>
        <v>72.21.03.02</v>
      </c>
      <c r="B1610" s="16" t="str">
        <f>+'[1]Plan1'!B1615</f>
        <v>COMPRESSOR DE AR XA-175MWD COND. B                                             </v>
      </c>
      <c r="C1610" s="17" t="str">
        <f>+'[1]Plan1'!C1615</f>
        <v>hora</v>
      </c>
      <c r="D1610" s="18">
        <f>+'[1]Plan1'!D1615</f>
        <v>19.01</v>
      </c>
    </row>
    <row r="1611" spans="1:4" ht="15" customHeight="1">
      <c r="A1611" s="19" t="str">
        <f>+'[1]Plan1'!A1616</f>
        <v>72.21.03.03</v>
      </c>
      <c r="B1611" s="20" t="str">
        <f>+'[1]Plan1'!B1616</f>
        <v>COMPRESSOR DE AR XA-175MWD COND. C                                             </v>
      </c>
      <c r="C1611" s="21" t="str">
        <f>+'[1]Plan1'!C1616</f>
        <v>hora</v>
      </c>
      <c r="D1611" s="22">
        <f>+'[1]Plan1'!D1616</f>
        <v>78.08</v>
      </c>
    </row>
    <row r="1612" spans="1:4" ht="15" customHeight="1">
      <c r="A1612" s="15" t="str">
        <f>+'[1]Plan1'!A1617</f>
        <v>72.21.03.04</v>
      </c>
      <c r="B1612" s="16" t="str">
        <f>+'[1]Plan1'!B1617</f>
        <v>COMPRESSOR DE AR XA-175MWD COND. D                                             </v>
      </c>
      <c r="C1612" s="17" t="str">
        <f>+'[1]Plan1'!C1617</f>
        <v>hora</v>
      </c>
      <c r="D1612" s="18">
        <f>+'[1]Plan1'!D1617</f>
        <v>98.72</v>
      </c>
    </row>
    <row r="1613" spans="1:4" ht="15" customHeight="1">
      <c r="A1613" s="19" t="str">
        <f>+'[1]Plan1'!A1618</f>
        <v>72.21.04.01</v>
      </c>
      <c r="B1613" s="20" t="str">
        <f>+'[1]Plan1'!B1618</f>
        <v>COMPRESSOR DE AR XA-360MWD COND. A                                             </v>
      </c>
      <c r="C1613" s="21" t="str">
        <f>+'[1]Plan1'!C1618</f>
        <v>hora</v>
      </c>
      <c r="D1613" s="22">
        <f>+'[1]Plan1'!D1618</f>
        <v>41.15</v>
      </c>
    </row>
    <row r="1614" spans="1:4" ht="15" customHeight="1">
      <c r="A1614" s="15" t="str">
        <f>+'[1]Plan1'!A1619</f>
        <v>72.21.04.02</v>
      </c>
      <c r="B1614" s="16" t="str">
        <f>+'[1]Plan1'!B1619</f>
        <v>COMPRESSOR DE AR XA-360MWD COND. B                                             </v>
      </c>
      <c r="C1614" s="17" t="str">
        <f>+'[1]Plan1'!C1619</f>
        <v>hora</v>
      </c>
      <c r="D1614" s="18">
        <f>+'[1]Plan1'!D1619</f>
        <v>38.32</v>
      </c>
    </row>
    <row r="1615" spans="1:4" ht="15" customHeight="1">
      <c r="A1615" s="19" t="str">
        <f>+'[1]Plan1'!A1620</f>
        <v>72.21.04.03</v>
      </c>
      <c r="B1615" s="20" t="str">
        <f>+'[1]Plan1'!B1620</f>
        <v>COMPRESSOR DE AR XA-360MWD COND. C                                             </v>
      </c>
      <c r="C1615" s="21" t="str">
        <f>+'[1]Plan1'!C1620</f>
        <v>hora</v>
      </c>
      <c r="D1615" s="22">
        <f>+'[1]Plan1'!D1620</f>
        <v>156.04</v>
      </c>
    </row>
    <row r="1616" spans="1:4" ht="15" customHeight="1">
      <c r="A1616" s="15" t="str">
        <f>+'[1]Plan1'!A1621</f>
        <v>72.21.04.04</v>
      </c>
      <c r="B1616" s="16" t="str">
        <f>+'[1]Plan1'!B1621</f>
        <v>COMPRESSOR DE AR XA-360MWD COND. D                                             </v>
      </c>
      <c r="C1616" s="17" t="str">
        <f>+'[1]Plan1'!C1621</f>
        <v>hora</v>
      </c>
      <c r="D1616" s="18">
        <f>+'[1]Plan1'!D1621</f>
        <v>176.68</v>
      </c>
    </row>
    <row r="1617" spans="1:4" ht="15" customHeight="1">
      <c r="A1617" s="19" t="str">
        <f>+'[1]Plan1'!A1622</f>
        <v>72.22.01.01</v>
      </c>
      <c r="B1617" s="20" t="str">
        <f>+'[1]Plan1'!B1622</f>
        <v>DEMARCADOR DE FAIXA A FRIO 250L COND.A                                         </v>
      </c>
      <c r="C1617" s="21" t="str">
        <f>+'[1]Plan1'!C1622</f>
        <v>hora</v>
      </c>
      <c r="D1617" s="22">
        <f>+'[1]Plan1'!D1622</f>
        <v>47.35</v>
      </c>
    </row>
    <row r="1618" spans="1:4" ht="15" customHeight="1">
      <c r="A1618" s="15" t="str">
        <f>+'[1]Plan1'!A1623</f>
        <v>72.22.01.02</v>
      </c>
      <c r="B1618" s="16" t="str">
        <f>+'[1]Plan1'!B1623</f>
        <v>DEMARCADOR DE FAIXA A FRIO 250L COND.B                                         </v>
      </c>
      <c r="C1618" s="17" t="str">
        <f>+'[1]Plan1'!C1623</f>
        <v>hora</v>
      </c>
      <c r="D1618" s="18">
        <f>+'[1]Plan1'!D1623</f>
        <v>53.58</v>
      </c>
    </row>
    <row r="1619" spans="1:4" ht="15" customHeight="1">
      <c r="A1619" s="19" t="str">
        <f>+'[1]Plan1'!A1624</f>
        <v>72.22.01.03</v>
      </c>
      <c r="B1619" s="20" t="str">
        <f>+'[1]Plan1'!B1624</f>
        <v>DEMARCADOR DE FAIXA A FRIO 250L COND.C                                         </v>
      </c>
      <c r="C1619" s="21" t="str">
        <f>+'[1]Plan1'!C1624</f>
        <v>hora</v>
      </c>
      <c r="D1619" s="22">
        <f>+'[1]Plan1'!D1624</f>
        <v>65.9</v>
      </c>
    </row>
    <row r="1620" spans="1:4" ht="15" customHeight="1">
      <c r="A1620" s="15" t="str">
        <f>+'[1]Plan1'!A1625</f>
        <v>72.22.01.04</v>
      </c>
      <c r="B1620" s="16" t="str">
        <f>+'[1]Plan1'!B1625</f>
        <v>DEMARCADOR DE FAIXA A FRIO 250L COND.D                                         </v>
      </c>
      <c r="C1620" s="17" t="str">
        <f>+'[1]Plan1'!C1625</f>
        <v>hora</v>
      </c>
      <c r="D1620" s="18">
        <f>+'[1]Plan1'!D1625</f>
        <v>87.18</v>
      </c>
    </row>
    <row r="1621" spans="1:4" ht="15" customHeight="1">
      <c r="A1621" s="19" t="str">
        <f>+'[1]Plan1'!A1626</f>
        <v>72.22.03.01</v>
      </c>
      <c r="B1621" s="20" t="str">
        <f>+'[1]Plan1'!B1626</f>
        <v>DEMARCADOR DE FAIXA A QUENTE 500L COND.A                                       </v>
      </c>
      <c r="C1621" s="21" t="str">
        <f>+'[1]Plan1'!C1626</f>
        <v>hora</v>
      </c>
      <c r="D1621" s="22">
        <f>+'[1]Plan1'!D1626</f>
        <v>99.02</v>
      </c>
    </row>
    <row r="1622" spans="1:4" ht="15" customHeight="1">
      <c r="A1622" s="15" t="str">
        <f>+'[1]Plan1'!A1627</f>
        <v>72.22.03.02</v>
      </c>
      <c r="B1622" s="16" t="str">
        <f>+'[1]Plan1'!B1627</f>
        <v>DEMARCADOR DE FAIXA A QUENTE 500L COND.B                                       </v>
      </c>
      <c r="C1622" s="17" t="str">
        <f>+'[1]Plan1'!C1627</f>
        <v>hora</v>
      </c>
      <c r="D1622" s="18">
        <f>+'[1]Plan1'!D1627</f>
        <v>159.75</v>
      </c>
    </row>
    <row r="1623" spans="1:4" ht="15" customHeight="1">
      <c r="A1623" s="19" t="str">
        <f>+'[1]Plan1'!A1628</f>
        <v>72.22.03.03</v>
      </c>
      <c r="B1623" s="20" t="str">
        <f>+'[1]Plan1'!B1628</f>
        <v>DEMARCADOR DE FAIXA A QUENTE 500L COND.C                                       </v>
      </c>
      <c r="C1623" s="21" t="str">
        <f>+'[1]Plan1'!C1628</f>
        <v>hora</v>
      </c>
      <c r="D1623" s="22">
        <f>+'[1]Plan1'!D1628</f>
        <v>197.59</v>
      </c>
    </row>
    <row r="1624" spans="1:4" ht="15" customHeight="1">
      <c r="A1624" s="15" t="str">
        <f>+'[1]Plan1'!A1629</f>
        <v>72.22.03.04</v>
      </c>
      <c r="B1624" s="16" t="str">
        <f>+'[1]Plan1'!B1629</f>
        <v>DEMARCADOR DE FAIXA A QUENTE 500L COND.D                                       </v>
      </c>
      <c r="C1624" s="17" t="str">
        <f>+'[1]Plan1'!C1629</f>
        <v>hora</v>
      </c>
      <c r="D1624" s="18">
        <f>+'[1]Plan1'!D1629</f>
        <v>218.86</v>
      </c>
    </row>
    <row r="1625" spans="1:4" ht="15" customHeight="1">
      <c r="A1625" s="19" t="str">
        <f>+'[1]Plan1'!A1630</f>
        <v>72.23.01.01</v>
      </c>
      <c r="B1625" s="20" t="str">
        <f>+'[1]Plan1'!B1630</f>
        <v>DISTRIBUIDOR AGREG.S/EST.1000T/H COND. A                                       </v>
      </c>
      <c r="C1625" s="21" t="str">
        <f>+'[1]Plan1'!C1630</f>
        <v>hora</v>
      </c>
      <c r="D1625" s="22">
        <f>+'[1]Plan1'!D1630</f>
        <v>32.67</v>
      </c>
    </row>
    <row r="1626" spans="1:4" ht="15" customHeight="1">
      <c r="A1626" s="15" t="str">
        <f>+'[1]Plan1'!A1631</f>
        <v>72.23.01.02</v>
      </c>
      <c r="B1626" s="16" t="str">
        <f>+'[1]Plan1'!B1631</f>
        <v>DISTRIBUIDOR AGREG.S/EST.1000T/H COND. B                                       </v>
      </c>
      <c r="C1626" s="17" t="str">
        <f>+'[1]Plan1'!C1631</f>
        <v>hora</v>
      </c>
      <c r="D1626" s="18">
        <f>+'[1]Plan1'!D1631</f>
        <v>20.19</v>
      </c>
    </row>
    <row r="1627" spans="1:4" ht="15" customHeight="1">
      <c r="A1627" s="19" t="str">
        <f>+'[1]Plan1'!A1632</f>
        <v>72.23.01.03</v>
      </c>
      <c r="B1627" s="20" t="str">
        <f>+'[1]Plan1'!B1632</f>
        <v>DISTRIBUIDOR AGREG.S/EST.1000T/H COND. C                                       </v>
      </c>
      <c r="C1627" s="21" t="str">
        <f>+'[1]Plan1'!C1632</f>
        <v>hora</v>
      </c>
      <c r="D1627" s="22">
        <f>+'[1]Plan1'!D1632</f>
        <v>44.15</v>
      </c>
    </row>
    <row r="1628" spans="1:4" ht="15" customHeight="1">
      <c r="A1628" s="15" t="str">
        <f>+'[1]Plan1'!A1633</f>
        <v>72.23.01.04</v>
      </c>
      <c r="B1628" s="16" t="str">
        <f>+'[1]Plan1'!B1633</f>
        <v>DISTRIBUIDOR AGREG.S/EST.1000T/H COND. D                                       </v>
      </c>
      <c r="C1628" s="17" t="str">
        <f>+'[1]Plan1'!C1633</f>
        <v>hora</v>
      </c>
      <c r="D1628" s="18">
        <f>+'[1]Plan1'!D1633</f>
        <v>65.43</v>
      </c>
    </row>
    <row r="1629" spans="1:4" ht="15" customHeight="1">
      <c r="A1629" s="19" t="str">
        <f>+'[1]Plan1'!A1634</f>
        <v>72.23.02.01</v>
      </c>
      <c r="B1629" s="20" t="str">
        <f>+'[1]Plan1'!B1634</f>
        <v>DISTRIBUIDOR AGREGADO 600T/H COND.A                                            </v>
      </c>
      <c r="C1629" s="21" t="str">
        <f>+'[1]Plan1'!C1634</f>
        <v>hora</v>
      </c>
      <c r="D1629" s="22">
        <f>+'[1]Plan1'!D1634</f>
        <v>23.35</v>
      </c>
    </row>
    <row r="1630" spans="1:4" ht="15" customHeight="1">
      <c r="A1630" s="15" t="str">
        <f>+'[1]Plan1'!A1635</f>
        <v>72.23.02.02</v>
      </c>
      <c r="B1630" s="16" t="str">
        <f>+'[1]Plan1'!B1635</f>
        <v>DISTRIBUIDOR AGREGADO 600T/H COND. B                                           </v>
      </c>
      <c r="C1630" s="17" t="str">
        <f>+'[1]Plan1'!C1635</f>
        <v>hora</v>
      </c>
      <c r="D1630" s="18">
        <f>+'[1]Plan1'!D1635</f>
        <v>3.67</v>
      </c>
    </row>
    <row r="1631" spans="1:4" ht="15" customHeight="1">
      <c r="A1631" s="19" t="str">
        <f>+'[1]Plan1'!A1636</f>
        <v>72.23.02.03</v>
      </c>
      <c r="B1631" s="20" t="str">
        <f>+'[1]Plan1'!B1636</f>
        <v>DISTRIBUIDOR AGREGADO 600T/H COND. C                                           </v>
      </c>
      <c r="C1631" s="21" t="str">
        <f>+'[1]Plan1'!C1636</f>
        <v>hora</v>
      </c>
      <c r="D1631" s="22">
        <f>+'[1]Plan1'!D1636</f>
        <v>8.3</v>
      </c>
    </row>
    <row r="1632" spans="1:4" ht="15" customHeight="1">
      <c r="A1632" s="15" t="str">
        <f>+'[1]Plan1'!A1637</f>
        <v>72.23.02.04</v>
      </c>
      <c r="B1632" s="16" t="str">
        <f>+'[1]Plan1'!B1637</f>
        <v>DISTRIBUIDOR AGREGADO 600T/H COND. D                                           </v>
      </c>
      <c r="C1632" s="17" t="str">
        <f>+'[1]Plan1'!C1637</f>
        <v>hora</v>
      </c>
      <c r="D1632" s="18">
        <f>+'[1]Plan1'!D1637</f>
        <v>29.58</v>
      </c>
    </row>
    <row r="1633" spans="1:4" ht="15" customHeight="1">
      <c r="A1633" s="19" t="str">
        <f>+'[1]Plan1'!A1638</f>
        <v>72.23.03.01</v>
      </c>
      <c r="B1633" s="20" t="str">
        <f>+'[1]Plan1'!B1638</f>
        <v>DISTR.ASF.REB.2400L COND. A                                                    </v>
      </c>
      <c r="C1633" s="21" t="str">
        <f>+'[1]Plan1'!C1638</f>
        <v>hora</v>
      </c>
      <c r="D1633" s="22">
        <f>+'[1]Plan1'!D1638</f>
        <v>29.69</v>
      </c>
    </row>
    <row r="1634" spans="1:4" ht="15" customHeight="1">
      <c r="A1634" s="15" t="str">
        <f>+'[1]Plan1'!A1639</f>
        <v>72.23.03.02</v>
      </c>
      <c r="B1634" s="16" t="str">
        <f>+'[1]Plan1'!B1639</f>
        <v>DISTR.ASF.REB.2400L COND. B                                                    </v>
      </c>
      <c r="C1634" s="17" t="str">
        <f>+'[1]Plan1'!C1639</f>
        <v>hora</v>
      </c>
      <c r="D1634" s="18">
        <f>+'[1]Plan1'!D1639</f>
        <v>15.19</v>
      </c>
    </row>
    <row r="1635" spans="1:4" ht="15" customHeight="1">
      <c r="A1635" s="19" t="str">
        <f>+'[1]Plan1'!A1640</f>
        <v>72.23.03.03</v>
      </c>
      <c r="B1635" s="20" t="str">
        <f>+'[1]Plan1'!B1640</f>
        <v>DISTR.ASF.REB.2400L COND. C                                                    </v>
      </c>
      <c r="C1635" s="21" t="str">
        <f>+'[1]Plan1'!C1640</f>
        <v>hora</v>
      </c>
      <c r="D1635" s="22">
        <f>+'[1]Plan1'!D1640</f>
        <v>20.7</v>
      </c>
    </row>
    <row r="1636" spans="1:4" ht="15" customHeight="1">
      <c r="A1636" s="15" t="str">
        <f>+'[1]Plan1'!A1641</f>
        <v>72.23.03.04</v>
      </c>
      <c r="B1636" s="16" t="str">
        <f>+'[1]Plan1'!B1641</f>
        <v>DISTR.ASF.REB.2400L COND. D                                                    </v>
      </c>
      <c r="C1636" s="17" t="str">
        <f>+'[1]Plan1'!C1641</f>
        <v>hora</v>
      </c>
      <c r="D1636" s="18">
        <f>+'[1]Plan1'!D1641</f>
        <v>41.97</v>
      </c>
    </row>
    <row r="1637" spans="1:4" ht="15" customHeight="1">
      <c r="A1637" s="19" t="str">
        <f>+'[1]Plan1'!A1642</f>
        <v>72.24.01.01</v>
      </c>
      <c r="B1637" s="20" t="str">
        <f>+'[1]Plan1'!B1642</f>
        <v>DISTR. ADUBOS E SEMENTES 700L COND. A                                          </v>
      </c>
      <c r="C1637" s="21" t="str">
        <f>+'[1]Plan1'!C1642</f>
        <v>hora</v>
      </c>
      <c r="D1637" s="22">
        <f>+'[1]Plan1'!D1642</f>
        <v>0.48</v>
      </c>
    </row>
    <row r="1638" spans="1:4" ht="15" customHeight="1">
      <c r="A1638" s="15" t="str">
        <f>+'[1]Plan1'!A1643</f>
        <v>72.24.01.02</v>
      </c>
      <c r="B1638" s="16" t="str">
        <f>+'[1]Plan1'!B1643</f>
        <v>DISTR. ADUBOS E SEMENTES 700L COND. B                                          </v>
      </c>
      <c r="C1638" s="17" t="str">
        <f>+'[1]Plan1'!C1643</f>
        <v>hora</v>
      </c>
      <c r="D1638" s="18">
        <f>+'[1]Plan1'!D1643</f>
        <v>0.92</v>
      </c>
    </row>
    <row r="1639" spans="1:4" ht="15" customHeight="1">
      <c r="A1639" s="19" t="str">
        <f>+'[1]Plan1'!A1644</f>
        <v>72.24.01.03</v>
      </c>
      <c r="B1639" s="20" t="str">
        <f>+'[1]Plan1'!B1644</f>
        <v>DISTR. ADUBOS E SEMENTES 700L COND. C                                          </v>
      </c>
      <c r="C1639" s="21" t="str">
        <f>+'[1]Plan1'!C1644</f>
        <v>hora</v>
      </c>
      <c r="D1639" s="22">
        <f>+'[1]Plan1'!D1644</f>
        <v>3.64</v>
      </c>
    </row>
    <row r="1640" spans="1:4" ht="15" customHeight="1">
      <c r="A1640" s="15" t="str">
        <f>+'[1]Plan1'!A1645</f>
        <v>72.24.01.04</v>
      </c>
      <c r="B1640" s="16" t="str">
        <f>+'[1]Plan1'!B1645</f>
        <v>DISTR. ADUBOS E SEMENTES 700L COND. D                                          </v>
      </c>
      <c r="C1640" s="17" t="str">
        <f>+'[1]Plan1'!C1645</f>
        <v>hora</v>
      </c>
      <c r="D1640" s="18">
        <f>+'[1]Plan1'!D1645</f>
        <v>3.64</v>
      </c>
    </row>
    <row r="1641" spans="1:4" ht="15" customHeight="1">
      <c r="A1641" s="19" t="str">
        <f>+'[1]Plan1'!A1646</f>
        <v>72.25.01.01</v>
      </c>
      <c r="B1641" s="20" t="str">
        <f>+'[1]Plan1'!B1646</f>
        <v>DRAGA COM EMBARCACAO AUX.400M3 COND. A                                         </v>
      </c>
      <c r="C1641" s="21" t="str">
        <f>+'[1]Plan1'!C1646</f>
        <v>hora</v>
      </c>
      <c r="D1641" s="22">
        <f>+'[1]Plan1'!D1646</f>
        <v>380.26</v>
      </c>
    </row>
    <row r="1642" spans="1:4" ht="15" customHeight="1">
      <c r="A1642" s="15" t="str">
        <f>+'[1]Plan1'!A1647</f>
        <v>72.25.01.02</v>
      </c>
      <c r="B1642" s="16" t="str">
        <f>+'[1]Plan1'!B1647</f>
        <v>DRAGA COM EMBARCACAO AUX.400M3 COND. B                                         </v>
      </c>
      <c r="C1642" s="17" t="str">
        <f>+'[1]Plan1'!C1647</f>
        <v>hora</v>
      </c>
      <c r="D1642" s="18">
        <f>+'[1]Plan1'!D1647</f>
        <v>233.96</v>
      </c>
    </row>
    <row r="1643" spans="1:4" ht="15" customHeight="1">
      <c r="A1643" s="19" t="str">
        <f>+'[1]Plan1'!A1648</f>
        <v>72.25.01.03</v>
      </c>
      <c r="B1643" s="20" t="str">
        <f>+'[1]Plan1'!B1648</f>
        <v>DRAGA COM EMBARCACAO AUX.400M3 COND. C                                         </v>
      </c>
      <c r="C1643" s="21" t="str">
        <f>+'[1]Plan1'!C1648</f>
        <v>hora</v>
      </c>
      <c r="D1643" s="22">
        <f>+'[1]Plan1'!D1648</f>
        <v>510.54</v>
      </c>
    </row>
    <row r="1644" spans="1:4" ht="15" customHeight="1">
      <c r="A1644" s="15" t="str">
        <f>+'[1]Plan1'!A1649</f>
        <v>72.25.01.04</v>
      </c>
      <c r="B1644" s="16" t="str">
        <f>+'[1]Plan1'!B1649</f>
        <v>DRAGA COM EMBARCACAO AUX 400M3 COND. D                                         </v>
      </c>
      <c r="C1644" s="17" t="str">
        <f>+'[1]Plan1'!C1649</f>
        <v>hora</v>
      </c>
      <c r="D1644" s="18">
        <f>+'[1]Plan1'!D1649</f>
        <v>756.32</v>
      </c>
    </row>
    <row r="1645" spans="1:4" ht="15" customHeight="1">
      <c r="A1645" s="19" t="str">
        <f>+'[1]Plan1'!A1650</f>
        <v>72.26.01.01</v>
      </c>
      <c r="B1645" s="20" t="str">
        <f>+'[1]Plan1'!B1650</f>
        <v>EQUIP.VIS.OAE C/LANC.TELESC.25M COND. A                                        </v>
      </c>
      <c r="C1645" s="21" t="str">
        <f>+'[1]Plan1'!C1650</f>
        <v>hora</v>
      </c>
      <c r="D1645" s="22">
        <f>+'[1]Plan1'!D1650</f>
        <v>79.17</v>
      </c>
    </row>
    <row r="1646" spans="1:4" ht="15" customHeight="1">
      <c r="A1646" s="15" t="str">
        <f>+'[1]Plan1'!A1651</f>
        <v>72.26.01.02</v>
      </c>
      <c r="B1646" s="16" t="str">
        <f>+'[1]Plan1'!B1651</f>
        <v>EQUIP.VIS.OAE C/LANC.TELESC.25M COND. B                                        </v>
      </c>
      <c r="C1646" s="17" t="str">
        <f>+'[1]Plan1'!C1651</f>
        <v>hora</v>
      </c>
      <c r="D1646" s="18">
        <f>+'[1]Plan1'!D1651</f>
        <v>102.55</v>
      </c>
    </row>
    <row r="1647" spans="1:4" ht="15" customHeight="1">
      <c r="A1647" s="19" t="str">
        <f>+'[1]Plan1'!A1652</f>
        <v>72.26.01.03</v>
      </c>
      <c r="B1647" s="20" t="str">
        <f>+'[1]Plan1'!B1652</f>
        <v>EQUIP.VIS.OAE C/LANC.TELESC.25M COND. C                                        </v>
      </c>
      <c r="C1647" s="21" t="str">
        <f>+'[1]Plan1'!C1652</f>
        <v>hora</v>
      </c>
      <c r="D1647" s="22">
        <f>+'[1]Plan1'!D1652</f>
        <v>122.94</v>
      </c>
    </row>
    <row r="1648" spans="1:4" ht="15" customHeight="1">
      <c r="A1648" s="15" t="str">
        <f>+'[1]Plan1'!A1653</f>
        <v>72.26.01.04</v>
      </c>
      <c r="B1648" s="16" t="str">
        <f>+'[1]Plan1'!B1653</f>
        <v>EQUIP.VIS.OAE C/LANC.TELESC.25M COND. D                                        </v>
      </c>
      <c r="C1648" s="17" t="str">
        <f>+'[1]Plan1'!C1653</f>
        <v>hora</v>
      </c>
      <c r="D1648" s="18">
        <f>+'[1]Plan1'!D1653</f>
        <v>144.22</v>
      </c>
    </row>
    <row r="1649" spans="1:4" ht="15" customHeight="1">
      <c r="A1649" s="19" t="str">
        <f>+'[1]Plan1'!A1654</f>
        <v>72.26.02.01</v>
      </c>
      <c r="B1649" s="20" t="str">
        <f>+'[1]Plan1'!B1654</f>
        <v>EQUIP.VIS.OAE C/LANC.ARTIC.12,14M COND.A                                       </v>
      </c>
      <c r="C1649" s="21" t="str">
        <f>+'[1]Plan1'!C1654</f>
        <v>hora</v>
      </c>
      <c r="D1649" s="22">
        <f>+'[1]Plan1'!D1654</f>
        <v>42.43</v>
      </c>
    </row>
    <row r="1650" spans="1:4" ht="15" customHeight="1">
      <c r="A1650" s="15" t="str">
        <f>+'[1]Plan1'!A1655</f>
        <v>72.26.02.02</v>
      </c>
      <c r="B1650" s="16" t="str">
        <f>+'[1]Plan1'!B1655</f>
        <v>EQUIP.VIS.OAE C/LANC.ARTIC.12,14M COND.B                                       </v>
      </c>
      <c r="C1650" s="17" t="str">
        <f>+'[1]Plan1'!C1655</f>
        <v>hora</v>
      </c>
      <c r="D1650" s="18">
        <f>+'[1]Plan1'!D1655</f>
        <v>37.47</v>
      </c>
    </row>
    <row r="1651" spans="1:4" ht="15" customHeight="1">
      <c r="A1651" s="19" t="str">
        <f>+'[1]Plan1'!A1656</f>
        <v>72.26.02.03</v>
      </c>
      <c r="B1651" s="20" t="str">
        <f>+'[1]Plan1'!B1656</f>
        <v>EQUIP.VIS.OAE C/LANC.ARTIC.12,14M COND.C                                       </v>
      </c>
      <c r="C1651" s="21" t="str">
        <f>+'[1]Plan1'!C1656</f>
        <v>hora</v>
      </c>
      <c r="D1651" s="22">
        <f>+'[1]Plan1'!D1656</f>
        <v>64.62</v>
      </c>
    </row>
    <row r="1652" spans="1:4" ht="15" customHeight="1">
      <c r="A1652" s="15" t="str">
        <f>+'[1]Plan1'!A1657</f>
        <v>72.26.02.04</v>
      </c>
      <c r="B1652" s="16" t="str">
        <f>+'[1]Plan1'!B1657</f>
        <v>EQUIP.VIS.OAE C/LANC.ARTIC.12,14M COND.D                                       </v>
      </c>
      <c r="C1652" s="17" t="str">
        <f>+'[1]Plan1'!C1657</f>
        <v>hora</v>
      </c>
      <c r="D1652" s="18">
        <f>+'[1]Plan1'!D1657</f>
        <v>85.9</v>
      </c>
    </row>
    <row r="1653" spans="1:4" ht="15" customHeight="1">
      <c r="A1653" s="19" t="str">
        <f>+'[1]Plan1'!A1658</f>
        <v>72.26.03.01</v>
      </c>
      <c r="B1653" s="20" t="str">
        <f>+'[1]Plan1'!B1658</f>
        <v>EQUIP.VIST.OAE TP TESOURA 7,62M COND. A                                        </v>
      </c>
      <c r="C1653" s="21" t="str">
        <f>+'[1]Plan1'!C1658</f>
        <v>hora</v>
      </c>
      <c r="D1653" s="22">
        <f>+'[1]Plan1'!D1658</f>
        <v>50.4</v>
      </c>
    </row>
    <row r="1654" spans="1:4" ht="15" customHeight="1">
      <c r="A1654" s="15" t="str">
        <f>+'[1]Plan1'!A1659</f>
        <v>72.26.03.02</v>
      </c>
      <c r="B1654" s="16" t="str">
        <f>+'[1]Plan1'!B1659</f>
        <v>EQUIP.VIST.OAE TP TESOURA 7,62M COND. B                                        </v>
      </c>
      <c r="C1654" s="17" t="str">
        <f>+'[1]Plan1'!C1659</f>
        <v>hora</v>
      </c>
      <c r="D1654" s="18">
        <f>+'[1]Plan1'!D1659</f>
        <v>51.58</v>
      </c>
    </row>
    <row r="1655" spans="1:4" ht="15" customHeight="1">
      <c r="A1655" s="19" t="str">
        <f>+'[1]Plan1'!A1660</f>
        <v>72.26.03.03</v>
      </c>
      <c r="B1655" s="20" t="str">
        <f>+'[1]Plan1'!B1660</f>
        <v>EQUIP.VIST.OAE TP TESOURA 7,62M COND. C                                        </v>
      </c>
      <c r="C1655" s="21" t="str">
        <f>+'[1]Plan1'!C1660</f>
        <v>hora</v>
      </c>
      <c r="D1655" s="22">
        <f>+'[1]Plan1'!D1660</f>
        <v>76.4</v>
      </c>
    </row>
    <row r="1656" spans="1:4" ht="15" customHeight="1">
      <c r="A1656" s="15" t="str">
        <f>+'[1]Plan1'!A1661</f>
        <v>72.26.03.04</v>
      </c>
      <c r="B1656" s="16" t="str">
        <f>+'[1]Plan1'!B1661</f>
        <v>EQUIP.VIST.OAE TP TESOURA 7,62M COND. D                                        </v>
      </c>
      <c r="C1656" s="17" t="str">
        <f>+'[1]Plan1'!C1661</f>
        <v>hora</v>
      </c>
      <c r="D1656" s="18">
        <f>+'[1]Plan1'!D1661</f>
        <v>97.68</v>
      </c>
    </row>
    <row r="1657" spans="1:4" ht="15" customHeight="1">
      <c r="A1657" s="19" t="str">
        <f>+'[1]Plan1'!A1662</f>
        <v>72.27.01.01</v>
      </c>
      <c r="B1657" s="20" t="str">
        <f>+'[1]Plan1'!B1662</f>
        <v>ESCAVADEIRA HIDR.S/EST.0,7M3 COND. A                                           </v>
      </c>
      <c r="C1657" s="21" t="str">
        <f>+'[1]Plan1'!C1662</f>
        <v>hora</v>
      </c>
      <c r="D1657" s="22">
        <f>+'[1]Plan1'!D1662</f>
        <v>56.01</v>
      </c>
    </row>
    <row r="1658" spans="1:4" ht="15" customHeight="1">
      <c r="A1658" s="15" t="str">
        <f>+'[1]Plan1'!A1663</f>
        <v>72.27.01.02</v>
      </c>
      <c r="B1658" s="16" t="str">
        <f>+'[1]Plan1'!B1663</f>
        <v>ESCAVADEIRA HIDR.S/EST.0,7M3 COND. B                                           </v>
      </c>
      <c r="C1658" s="17" t="str">
        <f>+'[1]Plan1'!C1663</f>
        <v>hora</v>
      </c>
      <c r="D1658" s="18">
        <f>+'[1]Plan1'!D1663</f>
        <v>62.73</v>
      </c>
    </row>
    <row r="1659" spans="1:4" ht="15" customHeight="1">
      <c r="A1659" s="19" t="str">
        <f>+'[1]Plan1'!A1664</f>
        <v>72.27.01.03</v>
      </c>
      <c r="B1659" s="20" t="str">
        <f>+'[1]Plan1'!B1664</f>
        <v>ESCAVADEIRA HIDR.S/EST.0,7M3 COND. C                                           </v>
      </c>
      <c r="C1659" s="21" t="str">
        <f>+'[1]Plan1'!C1664</f>
        <v>hora</v>
      </c>
      <c r="D1659" s="22">
        <f>+'[1]Plan1'!D1664</f>
        <v>109.11</v>
      </c>
    </row>
    <row r="1660" spans="1:4" ht="15" customHeight="1">
      <c r="A1660" s="15" t="str">
        <f>+'[1]Plan1'!A1665</f>
        <v>72.27.01.04</v>
      </c>
      <c r="B1660" s="16" t="str">
        <f>+'[1]Plan1'!B1665</f>
        <v>ESCAVADEIRA HIDR.S/EST.0,7M3 COND. D                                           </v>
      </c>
      <c r="C1660" s="17" t="str">
        <f>+'[1]Plan1'!C1665</f>
        <v>hora</v>
      </c>
      <c r="D1660" s="18">
        <f>+'[1]Plan1'!D1665</f>
        <v>130.39</v>
      </c>
    </row>
    <row r="1661" spans="1:4" ht="15" customHeight="1">
      <c r="A1661" s="19" t="str">
        <f>+'[1]Plan1'!A1666</f>
        <v>72.27.02.01</v>
      </c>
      <c r="B1661" s="20" t="str">
        <f>+'[1]Plan1'!B1666</f>
        <v>ESCAVADEIRA HIDR.S/EST.0,60M3 COND. A                                          </v>
      </c>
      <c r="C1661" s="21" t="str">
        <f>+'[1]Plan1'!C1666</f>
        <v>hora</v>
      </c>
      <c r="D1661" s="22">
        <f>+'[1]Plan1'!D1666</f>
        <v>55.38</v>
      </c>
    </row>
    <row r="1662" spans="1:4" ht="15" customHeight="1">
      <c r="A1662" s="15" t="str">
        <f>+'[1]Plan1'!A1667</f>
        <v>72.27.02.02</v>
      </c>
      <c r="B1662" s="16" t="str">
        <f>+'[1]Plan1'!B1667</f>
        <v>ESCAVADEIRA HIDR.S/EST.0,60M3 COND. B                                          </v>
      </c>
      <c r="C1662" s="17" t="str">
        <f>+'[1]Plan1'!C1667</f>
        <v>hora</v>
      </c>
      <c r="D1662" s="18">
        <f>+'[1]Plan1'!D1667</f>
        <v>61.59</v>
      </c>
    </row>
    <row r="1663" spans="1:4" ht="15" customHeight="1">
      <c r="A1663" s="19" t="str">
        <f>+'[1]Plan1'!A1668</f>
        <v>72.27.02.03</v>
      </c>
      <c r="B1663" s="20" t="str">
        <f>+'[1]Plan1'!B1668</f>
        <v>ESCAVADEIRA HIDR.S/EST.0,60M3 COND. C                                          </v>
      </c>
      <c r="C1663" s="21" t="str">
        <f>+'[1]Plan1'!C1668</f>
        <v>hora</v>
      </c>
      <c r="D1663" s="22">
        <f>+'[1]Plan1'!D1668</f>
        <v>107.54</v>
      </c>
    </row>
    <row r="1664" spans="1:4" ht="15" customHeight="1">
      <c r="A1664" s="15" t="str">
        <f>+'[1]Plan1'!A1669</f>
        <v>72.27.02.04</v>
      </c>
      <c r="B1664" s="16" t="str">
        <f>+'[1]Plan1'!B1669</f>
        <v>ESCAVADEIRA HIDR.S/EST.0,60M3 COND. D                                          </v>
      </c>
      <c r="C1664" s="17" t="str">
        <f>+'[1]Plan1'!C1669</f>
        <v>hora</v>
      </c>
      <c r="D1664" s="18">
        <f>+'[1]Plan1'!D1669</f>
        <v>128.82</v>
      </c>
    </row>
    <row r="1665" spans="1:4" ht="15" customHeight="1">
      <c r="A1665" s="19" t="str">
        <f>+'[1]Plan1'!A1670</f>
        <v>72.27.03.01</v>
      </c>
      <c r="B1665" s="20" t="str">
        <f>+'[1]Plan1'!B1670</f>
        <v>ESCAVADEIRA HID.S/EST.0,62M3 COND. A                                           </v>
      </c>
      <c r="C1665" s="21" t="str">
        <f>+'[1]Plan1'!C1670</f>
        <v>hora</v>
      </c>
      <c r="D1665" s="22">
        <f>+'[1]Plan1'!D1670</f>
        <v>62.64</v>
      </c>
    </row>
    <row r="1666" spans="1:4" ht="15" customHeight="1">
      <c r="A1666" s="15" t="str">
        <f>+'[1]Plan1'!A1671</f>
        <v>72.27.03.02</v>
      </c>
      <c r="B1666" s="16" t="str">
        <f>+'[1]Plan1'!B1671</f>
        <v>ESCAVADEIRA HID.S/EST.0,62M3 COND. B                                           </v>
      </c>
      <c r="C1666" s="17" t="str">
        <f>+'[1]Plan1'!C1671</f>
        <v>hora</v>
      </c>
      <c r="D1666" s="18">
        <f>+'[1]Plan1'!D1671</f>
        <v>74.71</v>
      </c>
    </row>
    <row r="1667" spans="1:4" ht="15" customHeight="1">
      <c r="A1667" s="19" t="str">
        <f>+'[1]Plan1'!A1672</f>
        <v>72.27.03.03</v>
      </c>
      <c r="B1667" s="20" t="str">
        <f>+'[1]Plan1'!B1672</f>
        <v>ESCAVADEIRA HID.S/EST.0,62M3 COND. C                                           </v>
      </c>
      <c r="C1667" s="21" t="str">
        <f>+'[1]Plan1'!C1672</f>
        <v>hora</v>
      </c>
      <c r="D1667" s="22">
        <f>+'[1]Plan1'!D1672</f>
        <v>129.41</v>
      </c>
    </row>
    <row r="1668" spans="1:4" ht="15" customHeight="1">
      <c r="A1668" s="15" t="str">
        <f>+'[1]Plan1'!A1673</f>
        <v>72.27.03.04</v>
      </c>
      <c r="B1668" s="16" t="str">
        <f>+'[1]Plan1'!B1673</f>
        <v>ESCAVADEIRA HID.S/EST.0,62M3 COND. D                                           </v>
      </c>
      <c r="C1668" s="17" t="str">
        <f>+'[1]Plan1'!C1673</f>
        <v>hora</v>
      </c>
      <c r="D1668" s="18">
        <f>+'[1]Plan1'!D1673</f>
        <v>150.69</v>
      </c>
    </row>
    <row r="1669" spans="1:4" ht="15" customHeight="1">
      <c r="A1669" s="19" t="str">
        <f>+'[1]Plan1'!A1674</f>
        <v>72.27.04.01</v>
      </c>
      <c r="B1669" s="20" t="str">
        <f>+'[1]Plan1'!B1674</f>
        <v>ESCAVADEIRA HID.S/EST.2,2M3 COND. A                                            </v>
      </c>
      <c r="C1669" s="21" t="str">
        <f>+'[1]Plan1'!C1674</f>
        <v>hora</v>
      </c>
      <c r="D1669" s="22">
        <f>+'[1]Plan1'!D1674</f>
        <v>89.55</v>
      </c>
    </row>
    <row r="1670" spans="1:4" ht="15" customHeight="1">
      <c r="A1670" s="15" t="str">
        <f>+'[1]Plan1'!A1675</f>
        <v>72.27.04.02</v>
      </c>
      <c r="B1670" s="16" t="str">
        <f>+'[1]Plan1'!B1675</f>
        <v>ESCAVADEIRA HID.S/EST.2,2M3 COND. B                                            </v>
      </c>
      <c r="C1670" s="17" t="str">
        <f>+'[1]Plan1'!C1675</f>
        <v>hora</v>
      </c>
      <c r="D1670" s="18">
        <f>+'[1]Plan1'!D1675</f>
        <v>123.3</v>
      </c>
    </row>
    <row r="1671" spans="1:4" ht="15" customHeight="1">
      <c r="A1671" s="19" t="str">
        <f>+'[1]Plan1'!A1676</f>
        <v>72.27.04.03</v>
      </c>
      <c r="B1671" s="20" t="str">
        <f>+'[1]Plan1'!B1676</f>
        <v>ESCAVADEIRA HID.S/EST.2,2M3 COND. C                                            </v>
      </c>
      <c r="C1671" s="21" t="str">
        <f>+'[1]Plan1'!C1676</f>
        <v>hora</v>
      </c>
      <c r="D1671" s="22">
        <f>+'[1]Plan1'!D1676</f>
        <v>205.57</v>
      </c>
    </row>
    <row r="1672" spans="1:4" ht="15" customHeight="1">
      <c r="A1672" s="15" t="str">
        <f>+'[1]Plan1'!A1677</f>
        <v>72.27.04.04</v>
      </c>
      <c r="B1672" s="16" t="str">
        <f>+'[1]Plan1'!B1677</f>
        <v>ESCAVADEIRA HID.S/EST.2,2M3 COND. D                                            </v>
      </c>
      <c r="C1672" s="17" t="str">
        <f>+'[1]Plan1'!C1677</f>
        <v>hora</v>
      </c>
      <c r="D1672" s="18">
        <f>+'[1]Plan1'!D1677</f>
        <v>226.85</v>
      </c>
    </row>
    <row r="1673" spans="1:4" ht="15" customHeight="1">
      <c r="A1673" s="19" t="str">
        <f>+'[1]Plan1'!A1678</f>
        <v>72.27.05.01</v>
      </c>
      <c r="B1673" s="20" t="str">
        <f>+'[1]Plan1'!B1678</f>
        <v>ESCAVADEIRA HIDR.S/PNEU 0,25M3 COND. A                                         </v>
      </c>
      <c r="C1673" s="21" t="str">
        <f>+'[1]Plan1'!C1678</f>
        <v>hora</v>
      </c>
      <c r="D1673" s="22">
        <f>+'[1]Plan1'!D1678</f>
        <v>62.14</v>
      </c>
    </row>
    <row r="1674" spans="1:4" ht="15" customHeight="1">
      <c r="A1674" s="15" t="str">
        <f>+'[1]Plan1'!A1679</f>
        <v>72.27.05.02</v>
      </c>
      <c r="B1674" s="16" t="str">
        <f>+'[1]Plan1'!B1679</f>
        <v>ESCAVADEIRA HIDR.S/PNEU 0,25M3 COND. B                                         </v>
      </c>
      <c r="C1674" s="17" t="str">
        <f>+'[1]Plan1'!C1679</f>
        <v>hora</v>
      </c>
      <c r="D1674" s="18">
        <f>+'[1]Plan1'!D1679</f>
        <v>73.79</v>
      </c>
    </row>
    <row r="1675" spans="1:4" ht="15" customHeight="1">
      <c r="A1675" s="19" t="str">
        <f>+'[1]Plan1'!A1680</f>
        <v>72.27.05.03</v>
      </c>
      <c r="B1675" s="20" t="str">
        <f>+'[1]Plan1'!B1680</f>
        <v>ESCAVADEIRA HIDR.S/PNEU 0,25M3 COND. C                                         </v>
      </c>
      <c r="C1675" s="21" t="str">
        <f>+'[1]Plan1'!C1680</f>
        <v>hora</v>
      </c>
      <c r="D1675" s="22">
        <f>+'[1]Plan1'!D1680</f>
        <v>142.92</v>
      </c>
    </row>
    <row r="1676" spans="1:4" ht="15" customHeight="1">
      <c r="A1676" s="15" t="str">
        <f>+'[1]Plan1'!A1681</f>
        <v>72.27.05.04</v>
      </c>
      <c r="B1676" s="16" t="str">
        <f>+'[1]Plan1'!B1681</f>
        <v>ESCAVADEIRA HIDR.S/PNEU 0,25M3 COND. D                                         </v>
      </c>
      <c r="C1676" s="17" t="str">
        <f>+'[1]Plan1'!C1681</f>
        <v>hora</v>
      </c>
      <c r="D1676" s="18">
        <f>+'[1]Plan1'!D1681</f>
        <v>164.2</v>
      </c>
    </row>
    <row r="1677" spans="1:4" ht="15" customHeight="1">
      <c r="A1677" s="19" t="str">
        <f>+'[1]Plan1'!A1682</f>
        <v>72.28.01.01</v>
      </c>
      <c r="B1677" s="20" t="str">
        <f>+'[1]Plan1'!B1682</f>
        <v>EMPILHADEIRA 2500KG COND. A                                                    </v>
      </c>
      <c r="C1677" s="21" t="str">
        <f>+'[1]Plan1'!C1682</f>
        <v>hora</v>
      </c>
      <c r="D1677" s="22">
        <f>+'[1]Plan1'!D1682</f>
        <v>28.84</v>
      </c>
    </row>
    <row r="1678" spans="1:4" ht="15" customHeight="1">
      <c r="A1678" s="15" t="str">
        <f>+'[1]Plan1'!A1683</f>
        <v>72.28.01.02</v>
      </c>
      <c r="B1678" s="16" t="str">
        <f>+'[1]Plan1'!B1683</f>
        <v>EMPILHADEIRA 2500KG COND. B                                                    </v>
      </c>
      <c r="C1678" s="17" t="str">
        <f>+'[1]Plan1'!C1683</f>
        <v>hora</v>
      </c>
      <c r="D1678" s="18">
        <f>+'[1]Plan1'!D1683</f>
        <v>15.85</v>
      </c>
    </row>
    <row r="1679" spans="1:4" ht="15" customHeight="1">
      <c r="A1679" s="19" t="str">
        <f>+'[1]Plan1'!A1684</f>
        <v>72.28.01.03</v>
      </c>
      <c r="B1679" s="20" t="str">
        <f>+'[1]Plan1'!B1684</f>
        <v>EMPILHADEIRA 2500KG COND. C                                                    </v>
      </c>
      <c r="C1679" s="21" t="str">
        <f>+'[1]Plan1'!C1684</f>
        <v>hora</v>
      </c>
      <c r="D1679" s="22">
        <f>+'[1]Plan1'!D1684</f>
        <v>32.17</v>
      </c>
    </row>
    <row r="1680" spans="1:4" ht="15" customHeight="1">
      <c r="A1680" s="15" t="str">
        <f>+'[1]Plan1'!A1685</f>
        <v>72.28.01.04</v>
      </c>
      <c r="B1680" s="16" t="str">
        <f>+'[1]Plan1'!B1685</f>
        <v>EMPILHADEIRA 2500KG COND. D                                                    </v>
      </c>
      <c r="C1680" s="17" t="str">
        <f>+'[1]Plan1'!C1685</f>
        <v>hora</v>
      </c>
      <c r="D1680" s="18">
        <f>+'[1]Plan1'!D1685</f>
        <v>52.8</v>
      </c>
    </row>
    <row r="1681" spans="1:4" ht="15" customHeight="1">
      <c r="A1681" s="19" t="str">
        <f>+'[1]Plan1'!A1686</f>
        <v>72.28.02.01</v>
      </c>
      <c r="B1681" s="20" t="str">
        <f>+'[1]Plan1'!B1686</f>
        <v>EMPILHADEIRA 5000KG COND. A                                                    </v>
      </c>
      <c r="C1681" s="21" t="str">
        <f>+'[1]Plan1'!C1686</f>
        <v>hora</v>
      </c>
      <c r="D1681" s="22">
        <f>+'[1]Plan1'!D1686</f>
        <v>39.32</v>
      </c>
    </row>
    <row r="1682" spans="1:4" ht="15" customHeight="1">
      <c r="A1682" s="15" t="str">
        <f>+'[1]Plan1'!A1687</f>
        <v>72.28.02.02</v>
      </c>
      <c r="B1682" s="16" t="str">
        <f>+'[1]Plan1'!B1687</f>
        <v>EMPILHADEIRA 5000KG COND. B                                                    </v>
      </c>
      <c r="C1682" s="17" t="str">
        <f>+'[1]Plan1'!C1687</f>
        <v>hora</v>
      </c>
      <c r="D1682" s="18">
        <f>+'[1]Plan1'!D1687</f>
        <v>36.09</v>
      </c>
    </row>
    <row r="1683" spans="1:4" ht="15" customHeight="1">
      <c r="A1683" s="19" t="str">
        <f>+'[1]Plan1'!A1688</f>
        <v>72.28.02.03</v>
      </c>
      <c r="B1683" s="20" t="str">
        <f>+'[1]Plan1'!B1688</f>
        <v>EMPILHADEIRA 5000KG COND. C                                                    </v>
      </c>
      <c r="C1683" s="21" t="str">
        <f>+'[1]Plan1'!C1688</f>
        <v>hora</v>
      </c>
      <c r="D1683" s="22">
        <f>+'[1]Plan1'!D1688</f>
        <v>77.77</v>
      </c>
    </row>
    <row r="1684" spans="1:4" ht="15" customHeight="1">
      <c r="A1684" s="15" t="str">
        <f>+'[1]Plan1'!A1689</f>
        <v>72.28.02.04</v>
      </c>
      <c r="B1684" s="16" t="str">
        <f>+'[1]Plan1'!B1689</f>
        <v>EMPILHADEIRA 5000KG COND. D                                                    </v>
      </c>
      <c r="C1684" s="17" t="str">
        <f>+'[1]Plan1'!C1689</f>
        <v>hora</v>
      </c>
      <c r="D1684" s="18">
        <f>+'[1]Plan1'!D1689</f>
        <v>98.4</v>
      </c>
    </row>
    <row r="1685" spans="1:4" ht="15" customHeight="1">
      <c r="A1685" s="19" t="str">
        <f>+'[1]Plan1'!A1690</f>
        <v>72.29.01.01</v>
      </c>
      <c r="B1685" s="20" t="str">
        <f>+'[1]Plan1'!B1690</f>
        <v>FRESADORA A FRIO S/PNEUS 150M2/H COND.A                                        </v>
      </c>
      <c r="C1685" s="21" t="str">
        <f>+'[1]Plan1'!C1690</f>
        <v>hora</v>
      </c>
      <c r="D1685" s="22">
        <f>+'[1]Plan1'!D1690</f>
        <v>102.09</v>
      </c>
    </row>
    <row r="1686" spans="1:4" ht="15" customHeight="1">
      <c r="A1686" s="15" t="str">
        <f>+'[1]Plan1'!A1691</f>
        <v>72.29.01.02</v>
      </c>
      <c r="B1686" s="16" t="str">
        <f>+'[1]Plan1'!B1691</f>
        <v>FRESADORA A FRIO S/PNEUS 150M2/H COND.B                                        </v>
      </c>
      <c r="C1686" s="17" t="str">
        <f>+'[1]Plan1'!C1691</f>
        <v>hora</v>
      </c>
      <c r="D1686" s="18">
        <f>+'[1]Plan1'!D1691</f>
        <v>152.35</v>
      </c>
    </row>
    <row r="1687" spans="1:4" ht="15" customHeight="1">
      <c r="A1687" s="19" t="str">
        <f>+'[1]Plan1'!A1692</f>
        <v>72.29.01.03</v>
      </c>
      <c r="B1687" s="20" t="str">
        <f>+'[1]Plan1'!B1692</f>
        <v>FRESADORA A FRIO S/PNEUS 150M2/H COND.C                                        </v>
      </c>
      <c r="C1687" s="21" t="str">
        <f>+'[1]Plan1'!C1692</f>
        <v>hora</v>
      </c>
      <c r="D1687" s="22">
        <f>+'[1]Plan1'!D1692</f>
        <v>250.98</v>
      </c>
    </row>
    <row r="1688" spans="1:4" ht="15" customHeight="1">
      <c r="A1688" s="15" t="str">
        <f>+'[1]Plan1'!A1693</f>
        <v>72.29.01.04</v>
      </c>
      <c r="B1688" s="16" t="str">
        <f>+'[1]Plan1'!B1693</f>
        <v>FRESADORA A FRIO S/PNEUS 150M2/H COND.D                                        </v>
      </c>
      <c r="C1688" s="17" t="str">
        <f>+'[1]Plan1'!C1693</f>
        <v>hora</v>
      </c>
      <c r="D1688" s="18">
        <f>+'[1]Plan1'!D1693</f>
        <v>272.26</v>
      </c>
    </row>
    <row r="1689" spans="1:4" ht="15" customHeight="1">
      <c r="A1689" s="19" t="str">
        <f>+'[1]Plan1'!A1694</f>
        <v>72.29.02.01</v>
      </c>
      <c r="B1689" s="20" t="str">
        <f>+'[1]Plan1'!B1694</f>
        <v>FRESADORA A FRIO S/PNEUS 670HP COND. A                                         </v>
      </c>
      <c r="C1689" s="21" t="str">
        <f>+'[1]Plan1'!C1694</f>
        <v>hora</v>
      </c>
      <c r="D1689" s="22">
        <f>+'[1]Plan1'!D1694</f>
        <v>127.13</v>
      </c>
    </row>
    <row r="1690" spans="1:4" ht="15" customHeight="1">
      <c r="A1690" s="15" t="str">
        <f>+'[1]Plan1'!A1695</f>
        <v>72.29.02.02</v>
      </c>
      <c r="B1690" s="16" t="str">
        <f>+'[1]Plan1'!B1695</f>
        <v>FRESADORA A FRIO S/PNEUS 670HP COND. B                                         </v>
      </c>
      <c r="C1690" s="17" t="str">
        <f>+'[1]Plan1'!C1695</f>
        <v>hora</v>
      </c>
      <c r="D1690" s="18">
        <f>+'[1]Plan1'!D1695</f>
        <v>203.73</v>
      </c>
    </row>
    <row r="1691" spans="1:4" ht="15" customHeight="1">
      <c r="A1691" s="19" t="str">
        <f>+'[1]Plan1'!A1696</f>
        <v>72.29.02.03</v>
      </c>
      <c r="B1691" s="20" t="str">
        <f>+'[1]Plan1'!B1696</f>
        <v>FRESADORA A FRIO S/PNEUS 670HP COND. C                                         </v>
      </c>
      <c r="C1691" s="21" t="str">
        <f>+'[1]Plan1'!C1696</f>
        <v>hora</v>
      </c>
      <c r="D1691" s="22">
        <f>+'[1]Plan1'!D1696</f>
        <v>515.84</v>
      </c>
    </row>
    <row r="1692" spans="1:4" ht="15" customHeight="1">
      <c r="A1692" s="15" t="str">
        <f>+'[1]Plan1'!A1697</f>
        <v>72.29.02.04</v>
      </c>
      <c r="B1692" s="16" t="str">
        <f>+'[1]Plan1'!B1697</f>
        <v>FRESADORA A FRIO S/PNEUS 670HP COND. D                                         </v>
      </c>
      <c r="C1692" s="17" t="str">
        <f>+'[1]Plan1'!C1697</f>
        <v>hora</v>
      </c>
      <c r="D1692" s="18">
        <f>+'[1]Plan1'!D1697</f>
        <v>537.11</v>
      </c>
    </row>
    <row r="1693" spans="1:4" ht="15" customHeight="1">
      <c r="A1693" s="19" t="str">
        <f>+'[1]Plan1'!A1698</f>
        <v>72.30.01.01</v>
      </c>
      <c r="B1693" s="20" t="str">
        <f>+'[1]Plan1'!B1698</f>
        <v>GRUA 12M COND. A                                                               </v>
      </c>
      <c r="C1693" s="21" t="str">
        <f>+'[1]Plan1'!C1698</f>
        <v>hora</v>
      </c>
      <c r="D1693" s="22">
        <f>+'[1]Plan1'!D1698</f>
        <v>71.05</v>
      </c>
    </row>
    <row r="1694" spans="1:4" ht="15" customHeight="1">
      <c r="A1694" s="15" t="str">
        <f>+'[1]Plan1'!A1699</f>
        <v>72.30.01.02</v>
      </c>
      <c r="B1694" s="16" t="str">
        <f>+'[1]Plan1'!B1699</f>
        <v>GRUA 12M COND. B                                                               </v>
      </c>
      <c r="C1694" s="17" t="str">
        <f>+'[1]Plan1'!C1699</f>
        <v>hora</v>
      </c>
      <c r="D1694" s="18">
        <f>+'[1]Plan1'!D1699</f>
        <v>91.77</v>
      </c>
    </row>
    <row r="1695" spans="1:4" ht="15" customHeight="1">
      <c r="A1695" s="19" t="str">
        <f>+'[1]Plan1'!A1700</f>
        <v>72.30.01.03</v>
      </c>
      <c r="B1695" s="20" t="str">
        <f>+'[1]Plan1'!B1700</f>
        <v>GRUA 12M COND. C                                                               </v>
      </c>
      <c r="C1695" s="21" t="str">
        <f>+'[1]Plan1'!C1700</f>
        <v>hora</v>
      </c>
      <c r="D1695" s="22">
        <f>+'[1]Plan1'!D1700</f>
        <v>95.39</v>
      </c>
    </row>
    <row r="1696" spans="1:4" ht="15" customHeight="1">
      <c r="A1696" s="15" t="str">
        <f>+'[1]Plan1'!A1701</f>
        <v>72.30.01.04</v>
      </c>
      <c r="B1696" s="16" t="str">
        <f>+'[1]Plan1'!B1701</f>
        <v>GRUA 12M COND. D                                                               </v>
      </c>
      <c r="C1696" s="17" t="str">
        <f>+'[1]Plan1'!C1701</f>
        <v>hora</v>
      </c>
      <c r="D1696" s="18">
        <f>+'[1]Plan1'!D1701</f>
        <v>116.67</v>
      </c>
    </row>
    <row r="1697" spans="1:4" ht="15" customHeight="1">
      <c r="A1697" s="19" t="str">
        <f>+'[1]Plan1'!A1702</f>
        <v>72.31.01.01</v>
      </c>
      <c r="B1697" s="20" t="str">
        <f>+'[1]Plan1'!B1702</f>
        <v>GRUPO GERADOR 40KVA COND. A                                                    </v>
      </c>
      <c r="C1697" s="21" t="str">
        <f>+'[1]Plan1'!C1702</f>
        <v>hora</v>
      </c>
      <c r="D1697" s="22">
        <f>+'[1]Plan1'!D1702</f>
        <v>8.16</v>
      </c>
    </row>
    <row r="1698" spans="1:4" ht="15" customHeight="1">
      <c r="A1698" s="15" t="str">
        <f>+'[1]Plan1'!A1703</f>
        <v>72.31.01.02</v>
      </c>
      <c r="B1698" s="16" t="str">
        <f>+'[1]Plan1'!B1703</f>
        <v>GRUPO GERADOR 40KVA COND. B                                                    </v>
      </c>
      <c r="C1698" s="17" t="str">
        <f>+'[1]Plan1'!C1703</f>
        <v>hora</v>
      </c>
      <c r="D1698" s="18">
        <f>+'[1]Plan1'!D1703</f>
        <v>5.11</v>
      </c>
    </row>
    <row r="1699" spans="1:4" ht="15" customHeight="1">
      <c r="A1699" s="19" t="str">
        <f>+'[1]Plan1'!A1704</f>
        <v>72.31.01.03</v>
      </c>
      <c r="B1699" s="20" t="str">
        <f>+'[1]Plan1'!B1704</f>
        <v>GRUPO GERADOR 40KVA COND. C                                                    </v>
      </c>
      <c r="C1699" s="21" t="str">
        <f>+'[1]Plan1'!C1704</f>
        <v>hora</v>
      </c>
      <c r="D1699" s="22">
        <f>+'[1]Plan1'!D1704</f>
        <v>27.22</v>
      </c>
    </row>
    <row r="1700" spans="1:4" ht="15" customHeight="1">
      <c r="A1700" s="15" t="str">
        <f>+'[1]Plan1'!A1705</f>
        <v>72.31.01.04</v>
      </c>
      <c r="B1700" s="16" t="str">
        <f>+'[1]Plan1'!B1705</f>
        <v>GRUPO GERADOR 40KVA COND. D                                                    </v>
      </c>
      <c r="C1700" s="17" t="str">
        <f>+'[1]Plan1'!C1705</f>
        <v>hora</v>
      </c>
      <c r="D1700" s="18">
        <f>+'[1]Plan1'!D1705</f>
        <v>32.37</v>
      </c>
    </row>
    <row r="1701" spans="1:4" ht="15" customHeight="1">
      <c r="A1701" s="19" t="str">
        <f>+'[1]Plan1'!A1706</f>
        <v>72.31.02.01</v>
      </c>
      <c r="B1701" s="20" t="str">
        <f>+'[1]Plan1'!B1706</f>
        <v>GRUPO GERADOR 55KVA COND. A                                                    </v>
      </c>
      <c r="C1701" s="21" t="str">
        <f>+'[1]Plan1'!C1706</f>
        <v>hora</v>
      </c>
      <c r="D1701" s="22">
        <f>+'[1]Plan1'!D1706</f>
        <v>8.5</v>
      </c>
    </row>
    <row r="1702" spans="1:4" ht="15" customHeight="1">
      <c r="A1702" s="15" t="str">
        <f>+'[1]Plan1'!A1707</f>
        <v>72.31.02.02</v>
      </c>
      <c r="B1702" s="16" t="str">
        <f>+'[1]Plan1'!B1707</f>
        <v>GRUPO GERADOR 55KVA COND. B                                                    </v>
      </c>
      <c r="C1702" s="17" t="str">
        <f>+'[1]Plan1'!C1707</f>
        <v>hora</v>
      </c>
      <c r="D1702" s="18">
        <f>+'[1]Plan1'!D1707</f>
        <v>5.7</v>
      </c>
    </row>
    <row r="1703" spans="1:4" ht="15" customHeight="1">
      <c r="A1703" s="19" t="str">
        <f>+'[1]Plan1'!A1708</f>
        <v>72.31.02.03</v>
      </c>
      <c r="B1703" s="20" t="str">
        <f>+'[1]Plan1'!B1708</f>
        <v>GRUPO GERADOR 55KVA COND. C                                                    </v>
      </c>
      <c r="C1703" s="21" t="str">
        <f>+'[1]Plan1'!C1708</f>
        <v>hora</v>
      </c>
      <c r="D1703" s="22">
        <f>+'[1]Plan1'!D1708</f>
        <v>35.58</v>
      </c>
    </row>
    <row r="1704" spans="1:4" ht="15" customHeight="1">
      <c r="A1704" s="15" t="str">
        <f>+'[1]Plan1'!A1709</f>
        <v>72.31.02.04</v>
      </c>
      <c r="B1704" s="16" t="str">
        <f>+'[1]Plan1'!B1709</f>
        <v>GRUPO GERADOR 55KVA COND. D                                                    </v>
      </c>
      <c r="C1704" s="17" t="str">
        <f>+'[1]Plan1'!C1709</f>
        <v>hora</v>
      </c>
      <c r="D1704" s="18">
        <f>+'[1]Plan1'!D1709</f>
        <v>40.74</v>
      </c>
    </row>
    <row r="1705" spans="1:4" ht="15" customHeight="1">
      <c r="A1705" s="19" t="str">
        <f>+'[1]Plan1'!A1710</f>
        <v>72.31.03.01</v>
      </c>
      <c r="B1705" s="20" t="str">
        <f>+'[1]Plan1'!B1710</f>
        <v>GRUPO GERADOR 83KVA COND. A                                                    </v>
      </c>
      <c r="C1705" s="21" t="str">
        <f>+'[1]Plan1'!C1710</f>
        <v>hora</v>
      </c>
      <c r="D1705" s="22">
        <f>+'[1]Plan1'!D1710</f>
        <v>9.13</v>
      </c>
    </row>
    <row r="1706" spans="1:4" ht="15" customHeight="1">
      <c r="A1706" s="15" t="str">
        <f>+'[1]Plan1'!A1711</f>
        <v>72.31.03.02</v>
      </c>
      <c r="B1706" s="16" t="str">
        <f>+'[1]Plan1'!B1711</f>
        <v>GRUPO GERADOR 83KVA COND. B                                                    </v>
      </c>
      <c r="C1706" s="17" t="str">
        <f>+'[1]Plan1'!C1711</f>
        <v>hora</v>
      </c>
      <c r="D1706" s="18">
        <f>+'[1]Plan1'!D1711</f>
        <v>6.78</v>
      </c>
    </row>
    <row r="1707" spans="1:4" ht="15" customHeight="1">
      <c r="A1707" s="19" t="str">
        <f>+'[1]Plan1'!A1712</f>
        <v>72.31.03.03</v>
      </c>
      <c r="B1707" s="20" t="str">
        <f>+'[1]Plan1'!B1712</f>
        <v>GRUPO GERADOR 83KVA COND. C                                                    </v>
      </c>
      <c r="C1707" s="21" t="str">
        <f>+'[1]Plan1'!C1712</f>
        <v>hora</v>
      </c>
      <c r="D1707" s="22">
        <f>+'[1]Plan1'!D1712</f>
        <v>50.28</v>
      </c>
    </row>
    <row r="1708" spans="1:4" ht="15" customHeight="1">
      <c r="A1708" s="15" t="str">
        <f>+'[1]Plan1'!A1713</f>
        <v>72.31.03.04</v>
      </c>
      <c r="B1708" s="16" t="str">
        <f>+'[1]Plan1'!B1713</f>
        <v>GRUPO GERADOR 83KVA COND. D                                                    </v>
      </c>
      <c r="C1708" s="17" t="str">
        <f>+'[1]Plan1'!C1713</f>
        <v>hora</v>
      </c>
      <c r="D1708" s="18">
        <f>+'[1]Plan1'!D1713</f>
        <v>55.44</v>
      </c>
    </row>
    <row r="1709" spans="1:4" ht="15" customHeight="1">
      <c r="A1709" s="19" t="str">
        <f>+'[1]Plan1'!A1714</f>
        <v>72.31.04.01</v>
      </c>
      <c r="B1709" s="20" t="str">
        <f>+'[1]Plan1'!B1714</f>
        <v>GRUPO GERADOR 115KVA COND. A                                                   </v>
      </c>
      <c r="C1709" s="21" t="str">
        <f>+'[1]Plan1'!C1714</f>
        <v>hora</v>
      </c>
      <c r="D1709" s="22">
        <f>+'[1]Plan1'!D1714</f>
        <v>10.05</v>
      </c>
    </row>
    <row r="1710" spans="1:4" ht="15" customHeight="1">
      <c r="A1710" s="15" t="str">
        <f>+'[1]Plan1'!A1715</f>
        <v>72.31.04.02</v>
      </c>
      <c r="B1710" s="16" t="str">
        <f>+'[1]Plan1'!B1715</f>
        <v>GRUPO GERADOR 115KVA COND. B                                                   </v>
      </c>
      <c r="C1710" s="17" t="str">
        <f>+'[1]Plan1'!C1715</f>
        <v>hora</v>
      </c>
      <c r="D1710" s="18">
        <f>+'[1]Plan1'!D1715</f>
        <v>8.33</v>
      </c>
    </row>
    <row r="1711" spans="1:4" ht="15" customHeight="1">
      <c r="A1711" s="19" t="str">
        <f>+'[1]Plan1'!A1716</f>
        <v>72.31.04.03</v>
      </c>
      <c r="B1711" s="20" t="str">
        <f>+'[1]Plan1'!B1716</f>
        <v>GRUPO GERADOR 115KVA COND. C                                                   </v>
      </c>
      <c r="C1711" s="21" t="str">
        <f>+'[1]Plan1'!C1716</f>
        <v>hora</v>
      </c>
      <c r="D1711" s="22">
        <f>+'[1]Plan1'!D1716</f>
        <v>68.29</v>
      </c>
    </row>
    <row r="1712" spans="1:4" ht="15" customHeight="1">
      <c r="A1712" s="15" t="str">
        <f>+'[1]Plan1'!A1717</f>
        <v>72.31.04.04</v>
      </c>
      <c r="B1712" s="16" t="str">
        <f>+'[1]Plan1'!B1717</f>
        <v>GRUPO GERADOR 115KVA COND. D                                                   </v>
      </c>
      <c r="C1712" s="17" t="str">
        <f>+'[1]Plan1'!C1717</f>
        <v>hora</v>
      </c>
      <c r="D1712" s="18">
        <f>+'[1]Plan1'!D1717</f>
        <v>73.44</v>
      </c>
    </row>
    <row r="1713" spans="1:4" ht="15" customHeight="1">
      <c r="A1713" s="19" t="str">
        <f>+'[1]Plan1'!A1718</f>
        <v>72.31.05.01</v>
      </c>
      <c r="B1713" s="20" t="str">
        <f>+'[1]Plan1'!B1718</f>
        <v>GRUPO GERADOR PORTATIL 3,5KVA COND. A                                          </v>
      </c>
      <c r="C1713" s="21" t="str">
        <f>+'[1]Plan1'!C1718</f>
        <v>hora</v>
      </c>
      <c r="D1713" s="22">
        <f>+'[1]Plan1'!D1718</f>
        <v>5.66</v>
      </c>
    </row>
    <row r="1714" spans="1:4" ht="15" customHeight="1">
      <c r="A1714" s="15" t="str">
        <f>+'[1]Plan1'!A1719</f>
        <v>72.31.05.02</v>
      </c>
      <c r="B1714" s="16" t="str">
        <f>+'[1]Plan1'!B1719</f>
        <v>GRUPO GERADOR PORTATIL 3,5KVA COND. B                                          </v>
      </c>
      <c r="C1714" s="17" t="str">
        <f>+'[1]Plan1'!C1719</f>
        <v>hora</v>
      </c>
      <c r="D1714" s="18">
        <f>+'[1]Plan1'!D1719</f>
        <v>0.8</v>
      </c>
    </row>
    <row r="1715" spans="1:4" ht="15" customHeight="1">
      <c r="A1715" s="19" t="str">
        <f>+'[1]Plan1'!A1720</f>
        <v>72.31.05.03</v>
      </c>
      <c r="B1715" s="20" t="str">
        <f>+'[1]Plan1'!B1720</f>
        <v>GRUPO GERADOR PORTATIL 3,5KVA COND. C                                          </v>
      </c>
      <c r="C1715" s="21" t="str">
        <f>+'[1]Plan1'!C1720</f>
        <v>hora</v>
      </c>
      <c r="D1715" s="22">
        <f>+'[1]Plan1'!D1720</f>
        <v>3.11</v>
      </c>
    </row>
    <row r="1716" spans="1:4" ht="15" customHeight="1">
      <c r="A1716" s="15" t="str">
        <f>+'[1]Plan1'!A1721</f>
        <v>72.31.05.04</v>
      </c>
      <c r="B1716" s="16" t="str">
        <f>+'[1]Plan1'!B1721</f>
        <v>GRUPO GERADOR PORTATIL 3,5KVA COND. D                                          </v>
      </c>
      <c r="C1716" s="17" t="str">
        <f>+'[1]Plan1'!C1721</f>
        <v>hora</v>
      </c>
      <c r="D1716" s="18">
        <f>+'[1]Plan1'!D1721</f>
        <v>8.26</v>
      </c>
    </row>
    <row r="1717" spans="1:4" ht="15" customHeight="1">
      <c r="A1717" s="19" t="str">
        <f>+'[1]Plan1'!A1722</f>
        <v>72.31.06.01</v>
      </c>
      <c r="B1717" s="20" t="str">
        <f>+'[1]Plan1'!B1722</f>
        <v>GRUPO GERADOR PORTATIL 7KVA COND. A                                            </v>
      </c>
      <c r="C1717" s="21" t="str">
        <f>+'[1]Plan1'!C1722</f>
        <v>hora</v>
      </c>
      <c r="D1717" s="22">
        <f>+'[1]Plan1'!D1722</f>
        <v>5.97</v>
      </c>
    </row>
    <row r="1718" spans="1:4" ht="15" customHeight="1">
      <c r="A1718" s="15" t="str">
        <f>+'[1]Plan1'!A1723</f>
        <v>72.31.06.02</v>
      </c>
      <c r="B1718" s="16" t="str">
        <f>+'[1]Plan1'!B1723</f>
        <v>GRUPO GERADOR PORTATIL 7KVA COND. B                                            </v>
      </c>
      <c r="C1718" s="17" t="str">
        <f>+'[1]Plan1'!C1723</f>
        <v>hora</v>
      </c>
      <c r="D1718" s="18">
        <f>+'[1]Plan1'!D1723</f>
        <v>1.3</v>
      </c>
    </row>
    <row r="1719" spans="1:4" ht="15" customHeight="1">
      <c r="A1719" s="19" t="str">
        <f>+'[1]Plan1'!A1724</f>
        <v>72.31.06.03</v>
      </c>
      <c r="B1719" s="20" t="str">
        <f>+'[1]Plan1'!B1724</f>
        <v>GRUPO GERADOR PORTATIL 7KVA COND. C                                            </v>
      </c>
      <c r="C1719" s="21" t="str">
        <f>+'[1]Plan1'!C1724</f>
        <v>hora</v>
      </c>
      <c r="D1719" s="22">
        <f>+'[1]Plan1'!D1724</f>
        <v>3.92</v>
      </c>
    </row>
    <row r="1720" spans="1:4" ht="15" customHeight="1">
      <c r="A1720" s="15" t="str">
        <f>+'[1]Plan1'!A1725</f>
        <v>72.31.06.04</v>
      </c>
      <c r="B1720" s="16" t="str">
        <f>+'[1]Plan1'!B1725</f>
        <v>GRUPO GERADOR PORTATIL 7KVA COND. D                                            </v>
      </c>
      <c r="C1720" s="17" t="str">
        <f>+'[1]Plan1'!C1725</f>
        <v>hora</v>
      </c>
      <c r="D1720" s="18">
        <f>+'[1]Plan1'!D1725</f>
        <v>9.08</v>
      </c>
    </row>
    <row r="1721" spans="1:4" ht="15" customHeight="1">
      <c r="A1721" s="19" t="str">
        <f>+'[1]Plan1'!A1726</f>
        <v>72.32.01.01</v>
      </c>
      <c r="B1721" s="20" t="str">
        <f>+'[1]Plan1'!B1726</f>
        <v>GUINCHO ELETRICO DE COLUNA 30M COND. A                                         </v>
      </c>
      <c r="C1721" s="21" t="str">
        <f>+'[1]Plan1'!C1726</f>
        <v>hora</v>
      </c>
      <c r="D1721" s="22">
        <f>+'[1]Plan1'!D1726</f>
        <v>21</v>
      </c>
    </row>
    <row r="1722" spans="1:4" ht="15" customHeight="1">
      <c r="A1722" s="15" t="str">
        <f>+'[1]Plan1'!A1727</f>
        <v>72.32.01.02</v>
      </c>
      <c r="B1722" s="16" t="str">
        <f>+'[1]Plan1'!B1727</f>
        <v>GUINCHO ELETRICO DE COLUNA 30M COND. B                                         </v>
      </c>
      <c r="C1722" s="17" t="str">
        <f>+'[1]Plan1'!C1727</f>
        <v>hora</v>
      </c>
      <c r="D1722" s="18">
        <f>+'[1]Plan1'!D1727</f>
        <v>0.7</v>
      </c>
    </row>
    <row r="1723" spans="1:4" ht="15" customHeight="1">
      <c r="A1723" s="19" t="str">
        <f>+'[1]Plan1'!A1728</f>
        <v>72.32.01.03</v>
      </c>
      <c r="B1723" s="20" t="str">
        <f>+'[1]Plan1'!B1728</f>
        <v>GUINCHO ELETRICO DE COLUNA 30M COND. C                                         </v>
      </c>
      <c r="C1723" s="21" t="str">
        <f>+'[1]Plan1'!C1728</f>
        <v>hora</v>
      </c>
      <c r="D1723" s="22">
        <f>+'[1]Plan1'!D1728</f>
        <v>1.36</v>
      </c>
    </row>
    <row r="1724" spans="1:4" ht="15" customHeight="1">
      <c r="A1724" s="15" t="str">
        <f>+'[1]Plan1'!A1729</f>
        <v>72.32.01.04</v>
      </c>
      <c r="B1724" s="16" t="str">
        <f>+'[1]Plan1'!B1729</f>
        <v>GUINCHO ELETRICO DE COLUNA 30M COND. D                                         </v>
      </c>
      <c r="C1724" s="17" t="str">
        <f>+'[1]Plan1'!C1729</f>
        <v>hora</v>
      </c>
      <c r="D1724" s="18">
        <f>+'[1]Plan1'!D1729</f>
        <v>21.99</v>
      </c>
    </row>
    <row r="1725" spans="1:4" ht="15" customHeight="1">
      <c r="A1725" s="19" t="str">
        <f>+'[1]Plan1'!A1730</f>
        <v>72.32.02.01</v>
      </c>
      <c r="B1725" s="20" t="str">
        <f>+'[1]Plan1'!B1730</f>
        <v>GUINCHO ELETRICO TIPO ELEV. 30M COND. A                                        </v>
      </c>
      <c r="C1725" s="21" t="str">
        <f>+'[1]Plan1'!C1730</f>
        <v>hora</v>
      </c>
      <c r="D1725" s="22">
        <f>+'[1]Plan1'!D1730</f>
        <v>24.4</v>
      </c>
    </row>
    <row r="1726" spans="1:4" ht="15" customHeight="1">
      <c r="A1726" s="15" t="str">
        <f>+'[1]Plan1'!A1731</f>
        <v>72.32.02.02</v>
      </c>
      <c r="B1726" s="16" t="str">
        <f>+'[1]Plan1'!B1731</f>
        <v>GUINCHO ELETRICO TIPO ELEV. 30M COND. B                                        </v>
      </c>
      <c r="C1726" s="17" t="str">
        <f>+'[1]Plan1'!C1731</f>
        <v>hora</v>
      </c>
      <c r="D1726" s="18">
        <f>+'[1]Plan1'!D1731</f>
        <v>7.28</v>
      </c>
    </row>
    <row r="1727" spans="1:4" ht="15" customHeight="1">
      <c r="A1727" s="19" t="str">
        <f>+'[1]Plan1'!A1732</f>
        <v>72.32.02.03</v>
      </c>
      <c r="B1727" s="20" t="str">
        <f>+'[1]Plan1'!B1732</f>
        <v>GUINCHO ELETRICO TIPO ELEV. 30M COND. C                                        </v>
      </c>
      <c r="C1727" s="21" t="str">
        <f>+'[1]Plan1'!C1732</f>
        <v>hora</v>
      </c>
      <c r="D1727" s="22">
        <f>+'[1]Plan1'!D1732</f>
        <v>11.77</v>
      </c>
    </row>
    <row r="1728" spans="1:4" ht="15" customHeight="1">
      <c r="A1728" s="15" t="str">
        <f>+'[1]Plan1'!A1733</f>
        <v>72.32.02.04</v>
      </c>
      <c r="B1728" s="16" t="str">
        <f>+'[1]Plan1'!B1733</f>
        <v>GUINCHO ELETRICO TIPO ELEV. 30M COND. D                                        </v>
      </c>
      <c r="C1728" s="17" t="str">
        <f>+'[1]Plan1'!C1733</f>
        <v>hora</v>
      </c>
      <c r="D1728" s="18">
        <f>+'[1]Plan1'!D1733</f>
        <v>32.41</v>
      </c>
    </row>
    <row r="1729" spans="1:4" ht="15" customHeight="1">
      <c r="A1729" s="19" t="str">
        <f>+'[1]Plan1'!A1734</f>
        <v>72.33.01.01</v>
      </c>
      <c r="B1729" s="20" t="str">
        <f>+'[1]Plan1'!B1734</f>
        <v>GUIND.HID.LANC.TELES.S/PN 20T COND. A                                          </v>
      </c>
      <c r="C1729" s="21" t="str">
        <f>+'[1]Plan1'!C1734</f>
        <v>hora</v>
      </c>
      <c r="D1729" s="22">
        <f>+'[1]Plan1'!D1734</f>
        <v>71.48</v>
      </c>
    </row>
    <row r="1730" spans="1:4" ht="15" customHeight="1">
      <c r="A1730" s="15" t="str">
        <f>+'[1]Plan1'!A1735</f>
        <v>72.33.01.02</v>
      </c>
      <c r="B1730" s="16" t="str">
        <f>+'[1]Plan1'!B1735</f>
        <v>GUIND.HID.LANC.TELES.S/PN 20T COND. B                                          </v>
      </c>
      <c r="C1730" s="17" t="str">
        <f>+'[1]Plan1'!C1735</f>
        <v>hora</v>
      </c>
      <c r="D1730" s="18">
        <f>+'[1]Plan1'!D1735</f>
        <v>93.77</v>
      </c>
    </row>
    <row r="1731" spans="1:4" ht="15" customHeight="1">
      <c r="A1731" s="19" t="str">
        <f>+'[1]Plan1'!A1736</f>
        <v>72.33.01.03</v>
      </c>
      <c r="B1731" s="20" t="str">
        <f>+'[1]Plan1'!B1736</f>
        <v>GUIND.HID.LANC.TELES.S/PN 20T COND. C                                          </v>
      </c>
      <c r="C1731" s="21" t="str">
        <f>+'[1]Plan1'!C1736</f>
        <v>hora</v>
      </c>
      <c r="D1731" s="22">
        <f>+'[1]Plan1'!D1736</f>
        <v>167.43</v>
      </c>
    </row>
    <row r="1732" spans="1:4" ht="15" customHeight="1">
      <c r="A1732" s="15" t="str">
        <f>+'[1]Plan1'!A1737</f>
        <v>72.33.01.04</v>
      </c>
      <c r="B1732" s="16" t="str">
        <f>+'[1]Plan1'!B1737</f>
        <v>GUIND.HID.LANC.TELES.S/PN 20T COND. D                                          </v>
      </c>
      <c r="C1732" s="17" t="str">
        <f>+'[1]Plan1'!C1737</f>
        <v>hora</v>
      </c>
      <c r="D1732" s="18">
        <f>+'[1]Plan1'!D1737</f>
        <v>188.71</v>
      </c>
    </row>
    <row r="1733" spans="1:4" ht="15" customHeight="1">
      <c r="A1733" s="19" t="str">
        <f>+'[1]Plan1'!A1738</f>
        <v>72.33.02.01</v>
      </c>
      <c r="B1733" s="20" t="str">
        <f>+'[1]Plan1'!B1738</f>
        <v>GUIND.HID.LANC.TELES.S/PN.27,2T COND. A                                        </v>
      </c>
      <c r="C1733" s="21" t="str">
        <f>+'[1]Plan1'!C1738</f>
        <v>hora</v>
      </c>
      <c r="D1733" s="22">
        <f>+'[1]Plan1'!D1738</f>
        <v>87.3</v>
      </c>
    </row>
    <row r="1734" spans="1:4" ht="15" customHeight="1">
      <c r="A1734" s="15" t="str">
        <f>+'[1]Plan1'!A1739</f>
        <v>72.33.02.02</v>
      </c>
      <c r="B1734" s="16" t="str">
        <f>+'[1]Plan1'!B1739</f>
        <v>GUIND.HID.LANC.TELES.S/PN.27,2T COND. B                                        </v>
      </c>
      <c r="C1734" s="17" t="str">
        <f>+'[1]Plan1'!C1739</f>
        <v>hora</v>
      </c>
      <c r="D1734" s="18">
        <f>+'[1]Plan1'!D1739</f>
        <v>123.32</v>
      </c>
    </row>
    <row r="1735" spans="1:4" ht="15" customHeight="1">
      <c r="A1735" s="19" t="str">
        <f>+'[1]Plan1'!A1740</f>
        <v>72.33.02.03</v>
      </c>
      <c r="B1735" s="20" t="str">
        <f>+'[1]Plan1'!B1740</f>
        <v>GUIND.HID.LANC.TELES.S/PN.27,2T COND. C                                        </v>
      </c>
      <c r="C1735" s="21" t="str">
        <f>+'[1]Plan1'!C1740</f>
        <v>hora</v>
      </c>
      <c r="D1735" s="22">
        <f>+'[1]Plan1'!D1740</f>
        <v>275.77</v>
      </c>
    </row>
    <row r="1736" spans="1:4" ht="15" customHeight="1">
      <c r="A1736" s="15" t="str">
        <f>+'[1]Plan1'!A1741</f>
        <v>72.33.02.04</v>
      </c>
      <c r="B1736" s="16" t="str">
        <f>+'[1]Plan1'!B1741</f>
        <v>GUIND.HID.LANC.TELES.S/PN.27,2T COND. D                                        </v>
      </c>
      <c r="C1736" s="17" t="str">
        <f>+'[1]Plan1'!C1741</f>
        <v>hora</v>
      </c>
      <c r="D1736" s="18">
        <f>+'[1]Plan1'!D1741</f>
        <v>297.04</v>
      </c>
    </row>
    <row r="1737" spans="1:4" ht="15" customHeight="1">
      <c r="A1737" s="19" t="str">
        <f>+'[1]Plan1'!A1742</f>
        <v>72.34.01.01</v>
      </c>
      <c r="B1737" s="20" t="str">
        <f>+'[1]Plan1'!B1742</f>
        <v>LAVA JATO 200L/H COND. A                                                       </v>
      </c>
      <c r="C1737" s="21" t="str">
        <f>+'[1]Plan1'!C1742</f>
        <v>hora</v>
      </c>
      <c r="D1737" s="22">
        <f>+'[1]Plan1'!D1742</f>
        <v>13.94</v>
      </c>
    </row>
    <row r="1738" spans="1:4" ht="15" customHeight="1">
      <c r="A1738" s="15" t="str">
        <f>+'[1]Plan1'!A1743</f>
        <v>72.34.01.02</v>
      </c>
      <c r="B1738" s="16" t="str">
        <f>+'[1]Plan1'!B1743</f>
        <v>LAVA JATO 200L/H COND. B                                                       </v>
      </c>
      <c r="C1738" s="17" t="str">
        <f>+'[1]Plan1'!C1743</f>
        <v>hora</v>
      </c>
      <c r="D1738" s="18">
        <f>+'[1]Plan1'!D1743</f>
        <v>0.33</v>
      </c>
    </row>
    <row r="1739" spans="1:4" ht="15" customHeight="1">
      <c r="A1739" s="19" t="str">
        <f>+'[1]Plan1'!A1744</f>
        <v>72.34.01.03</v>
      </c>
      <c r="B1739" s="20" t="str">
        <f>+'[1]Plan1'!B1744</f>
        <v>LAVA JATO 200L/H COND. C                                                       </v>
      </c>
      <c r="C1739" s="21" t="str">
        <f>+'[1]Plan1'!C1744</f>
        <v>hora</v>
      </c>
      <c r="D1739" s="22">
        <f>+'[1]Plan1'!D1744</f>
        <v>4.23</v>
      </c>
    </row>
    <row r="1740" spans="1:4" ht="15" customHeight="1">
      <c r="A1740" s="15" t="str">
        <f>+'[1]Plan1'!A1745</f>
        <v>72.34.01.04</v>
      </c>
      <c r="B1740" s="16" t="str">
        <f>+'[1]Plan1'!B1745</f>
        <v>LAVA JATO 200L/H COND. D                                                       </v>
      </c>
      <c r="C1740" s="17" t="str">
        <f>+'[1]Plan1'!C1745</f>
        <v>hora</v>
      </c>
      <c r="D1740" s="18">
        <f>+'[1]Plan1'!D1745</f>
        <v>18.02</v>
      </c>
    </row>
    <row r="1741" spans="1:4" ht="15" customHeight="1">
      <c r="A1741" s="19" t="str">
        <f>+'[1]Plan1'!A1746</f>
        <v>72.35.01.01</v>
      </c>
      <c r="B1741" s="20" t="str">
        <f>+'[1]Plan1'!B1746</f>
        <v>MARTELETE ROMP.PN.11,2KG COND. A                                               </v>
      </c>
      <c r="C1741" s="21" t="str">
        <f>+'[1]Plan1'!C1746</f>
        <v>hora</v>
      </c>
      <c r="D1741" s="22">
        <f>+'[1]Plan1'!D1746</f>
        <v>14.65</v>
      </c>
    </row>
    <row r="1742" spans="1:4" ht="15" customHeight="1">
      <c r="A1742" s="15" t="str">
        <f>+'[1]Plan1'!A1747</f>
        <v>72.35.01.02</v>
      </c>
      <c r="B1742" s="16" t="str">
        <f>+'[1]Plan1'!B1747</f>
        <v>MARTELETE ROMP.PN.11,2KG COND. B                                               </v>
      </c>
      <c r="C1742" s="17" t="str">
        <f>+'[1]Plan1'!C1747</f>
        <v>hora</v>
      </c>
      <c r="D1742" s="18">
        <f>+'[1]Plan1'!D1747</f>
        <v>1.9</v>
      </c>
    </row>
    <row r="1743" spans="1:4" ht="15" customHeight="1">
      <c r="A1743" s="19" t="str">
        <f>+'[1]Plan1'!A1748</f>
        <v>72.35.01.03</v>
      </c>
      <c r="B1743" s="20" t="str">
        <f>+'[1]Plan1'!B1748</f>
        <v>MARTELETE ROMP.PN.11,2KG COND. C                                               </v>
      </c>
      <c r="C1743" s="21" t="str">
        <f>+'[1]Plan1'!C1748</f>
        <v>hora</v>
      </c>
      <c r="D1743" s="22">
        <f>+'[1]Plan1'!D1748</f>
        <v>6.92</v>
      </c>
    </row>
    <row r="1744" spans="1:4" ht="15" customHeight="1">
      <c r="A1744" s="15" t="str">
        <f>+'[1]Plan1'!A1749</f>
        <v>72.35.01.04</v>
      </c>
      <c r="B1744" s="16" t="str">
        <f>+'[1]Plan1'!B1749</f>
        <v>MARTELETE ROMP.PN.11,2KG COND. D                                               </v>
      </c>
      <c r="C1744" s="17" t="str">
        <f>+'[1]Plan1'!C1749</f>
        <v>hora</v>
      </c>
      <c r="D1744" s="18">
        <f>+'[1]Plan1'!D1749</f>
        <v>20.71</v>
      </c>
    </row>
    <row r="1745" spans="1:4" ht="15" customHeight="1">
      <c r="A1745" s="19" t="str">
        <f>+'[1]Plan1'!A1750</f>
        <v>72.35.02.01</v>
      </c>
      <c r="B1745" s="20" t="str">
        <f>+'[1]Plan1'!B1750</f>
        <v>MARTELETE ROMP.PN.35KG COND. A                                                 </v>
      </c>
      <c r="C1745" s="21" t="str">
        <f>+'[1]Plan1'!C1750</f>
        <v>hora</v>
      </c>
      <c r="D1745" s="22">
        <f>+'[1]Plan1'!D1750</f>
        <v>15.18</v>
      </c>
    </row>
    <row r="1746" spans="1:4" ht="15" customHeight="1">
      <c r="A1746" s="15" t="str">
        <f>+'[1]Plan1'!A1751</f>
        <v>72.35.02.02</v>
      </c>
      <c r="B1746" s="16" t="str">
        <f>+'[1]Plan1'!B1751</f>
        <v>MARTELETE ROMP.PN.35KG COND. B                                                 </v>
      </c>
      <c r="C1746" s="17" t="str">
        <f>+'[1]Plan1'!C1751</f>
        <v>hora</v>
      </c>
      <c r="D1746" s="18">
        <f>+'[1]Plan1'!D1751</f>
        <v>3.09</v>
      </c>
    </row>
    <row r="1747" spans="1:4" ht="15" customHeight="1">
      <c r="A1747" s="19" t="str">
        <f>+'[1]Plan1'!A1752</f>
        <v>72.35.02.03</v>
      </c>
      <c r="B1747" s="20" t="str">
        <f>+'[1]Plan1'!B1752</f>
        <v>MARTELETE ROMP.PN.35KG COND. C                                                 </v>
      </c>
      <c r="C1747" s="21" t="str">
        <f>+'[1]Plan1'!C1752</f>
        <v>hora</v>
      </c>
      <c r="D1747" s="22">
        <f>+'[1]Plan1'!D1752</f>
        <v>8.77</v>
      </c>
    </row>
    <row r="1748" spans="1:4" ht="15" customHeight="1">
      <c r="A1748" s="15" t="str">
        <f>+'[1]Plan1'!A1753</f>
        <v>72.35.02.04</v>
      </c>
      <c r="B1748" s="16" t="str">
        <f>+'[1]Plan1'!B1753</f>
        <v>MARTELETE ROMP.PN.35KG COND. D                                                 </v>
      </c>
      <c r="C1748" s="17" t="str">
        <f>+'[1]Plan1'!C1753</f>
        <v>hora</v>
      </c>
      <c r="D1748" s="18">
        <f>+'[1]Plan1'!D1753</f>
        <v>22.57</v>
      </c>
    </row>
    <row r="1749" spans="1:4" ht="15" customHeight="1">
      <c r="A1749" s="19" t="str">
        <f>+'[1]Plan1'!A1754</f>
        <v>72.35.03.01</v>
      </c>
      <c r="B1749" s="20" t="str">
        <f>+'[1]Plan1'!B1754</f>
        <v>MARTELETE ROMP.PN.42KG COND. A                                                 </v>
      </c>
      <c r="C1749" s="21" t="str">
        <f>+'[1]Plan1'!C1754</f>
        <v>hora</v>
      </c>
      <c r="D1749" s="22">
        <f>+'[1]Plan1'!D1754</f>
        <v>15.39</v>
      </c>
    </row>
    <row r="1750" spans="1:4" ht="15" customHeight="1">
      <c r="A1750" s="15" t="str">
        <f>+'[1]Plan1'!A1755</f>
        <v>72.35.03.02</v>
      </c>
      <c r="B1750" s="16" t="str">
        <f>+'[1]Plan1'!B1755</f>
        <v>MARTELETE ROMP.PN.42KG COND. B                                                 </v>
      </c>
      <c r="C1750" s="17" t="str">
        <f>+'[1]Plan1'!C1755</f>
        <v>hora</v>
      </c>
      <c r="D1750" s="18">
        <f>+'[1]Plan1'!D1755</f>
        <v>3.55</v>
      </c>
    </row>
    <row r="1751" spans="1:4" ht="15" customHeight="1">
      <c r="A1751" s="19" t="str">
        <f>+'[1]Plan1'!A1756</f>
        <v>72.35.03.03</v>
      </c>
      <c r="B1751" s="20" t="str">
        <f>+'[1]Plan1'!B1756</f>
        <v>MARTELETE ROMP.PN.42KG COND. C                                                 </v>
      </c>
      <c r="C1751" s="21" t="str">
        <f>+'[1]Plan1'!C1756</f>
        <v>hora</v>
      </c>
      <c r="D1751" s="22">
        <f>+'[1]Plan1'!D1756</f>
        <v>9.23</v>
      </c>
    </row>
    <row r="1752" spans="1:4" ht="15" customHeight="1">
      <c r="A1752" s="15" t="str">
        <f>+'[1]Plan1'!A1757</f>
        <v>72.35.03.04</v>
      </c>
      <c r="B1752" s="16" t="str">
        <f>+'[1]Plan1'!B1757</f>
        <v>MARTELETE ROMP.PN.42KG COND. D                                                 </v>
      </c>
      <c r="C1752" s="17" t="str">
        <f>+'[1]Plan1'!C1757</f>
        <v>hora</v>
      </c>
      <c r="D1752" s="18">
        <f>+'[1]Plan1'!D1757</f>
        <v>23.02</v>
      </c>
    </row>
    <row r="1753" spans="1:4" ht="15" customHeight="1">
      <c r="A1753" s="19" t="str">
        <f>+'[1]Plan1'!A1758</f>
        <v>72.36.01.01</v>
      </c>
      <c r="B1753" s="20" t="str">
        <f>+'[1]Plan1'!B1758</f>
        <v>ROMPEDOR/DEMOL.HIDR.P/ESCAVAD. COND. A                                         </v>
      </c>
      <c r="C1753" s="21" t="str">
        <f>+'[1]Plan1'!C1758</f>
        <v>hora</v>
      </c>
      <c r="D1753" s="22">
        <f>+'[1]Plan1'!D1758</f>
        <v>30.5</v>
      </c>
    </row>
    <row r="1754" spans="1:4" ht="15" customHeight="1">
      <c r="A1754" s="15" t="str">
        <f>+'[1]Plan1'!A1759</f>
        <v>72.36.01.02</v>
      </c>
      <c r="B1754" s="16" t="str">
        <f>+'[1]Plan1'!B1759</f>
        <v>ROMPEDOR/DEMOL.HIDR.P/ESCAVAD. COND. B                                         </v>
      </c>
      <c r="C1754" s="17" t="str">
        <f>+'[1]Plan1'!C1759</f>
        <v>hora</v>
      </c>
      <c r="D1754" s="18">
        <f>+'[1]Plan1'!D1759</f>
        <v>33.34</v>
      </c>
    </row>
    <row r="1755" spans="1:4" ht="15" customHeight="1">
      <c r="A1755" s="19" t="str">
        <f>+'[1]Plan1'!A1760</f>
        <v>72.36.01.03</v>
      </c>
      <c r="B1755" s="20" t="str">
        <f>+'[1]Plan1'!B1760</f>
        <v>ROMPEDOR/DEMOL.HIDR.P/ESCAVAD. COND. C                                         </v>
      </c>
      <c r="C1755" s="21" t="str">
        <f>+'[1]Plan1'!C1760</f>
        <v>hora</v>
      </c>
      <c r="D1755" s="22">
        <f>+'[1]Plan1'!D1760</f>
        <v>105.87</v>
      </c>
    </row>
    <row r="1756" spans="1:4" ht="15" customHeight="1">
      <c r="A1756" s="15" t="str">
        <f>+'[1]Plan1'!A1761</f>
        <v>72.36.01.04</v>
      </c>
      <c r="B1756" s="16" t="str">
        <f>+'[1]Plan1'!B1761</f>
        <v>ROMPEDOR/DEMOL.HIDR.P/ESCAVAD. COND. D                                         </v>
      </c>
      <c r="C1756" s="17" t="str">
        <f>+'[1]Plan1'!C1761</f>
        <v>hora</v>
      </c>
      <c r="D1756" s="18">
        <f>+'[1]Plan1'!D1761</f>
        <v>119.66</v>
      </c>
    </row>
    <row r="1757" spans="1:4" ht="15" customHeight="1">
      <c r="A1757" s="19" t="str">
        <f>+'[1]Plan1'!A1762</f>
        <v>72.36.02.01</v>
      </c>
      <c r="B1757" s="20" t="str">
        <f>+'[1]Plan1'!B1762</f>
        <v>ROMPEDOR/DEMOL.HIDR.P/RETROESC. COND. A                                        </v>
      </c>
      <c r="C1757" s="21" t="str">
        <f>+'[1]Plan1'!C1762</f>
        <v>hora</v>
      </c>
      <c r="D1757" s="22">
        <f>+'[1]Plan1'!D1762</f>
        <v>20.09</v>
      </c>
    </row>
    <row r="1758" spans="1:4" ht="15" customHeight="1">
      <c r="A1758" s="15" t="str">
        <f>+'[1]Plan1'!A1763</f>
        <v>72.36.02.02</v>
      </c>
      <c r="B1758" s="16" t="str">
        <f>+'[1]Plan1'!B1763</f>
        <v>ROMPEDOR/DEMOL.HIDR.P/RETROESC. COND. B                                        </v>
      </c>
      <c r="C1758" s="17" t="str">
        <f>+'[1]Plan1'!C1763</f>
        <v>hora</v>
      </c>
      <c r="D1758" s="18">
        <f>+'[1]Plan1'!D1763</f>
        <v>12.57</v>
      </c>
    </row>
    <row r="1759" spans="1:4" ht="15" customHeight="1">
      <c r="A1759" s="19" t="str">
        <f>+'[1]Plan1'!A1764</f>
        <v>72.36.02.03</v>
      </c>
      <c r="B1759" s="20" t="str">
        <f>+'[1]Plan1'!B1764</f>
        <v>ROMPEDOR/DEMOL.HIDR.P/RETROESC. COND. C                                        </v>
      </c>
      <c r="C1759" s="21" t="str">
        <f>+'[1]Plan1'!C1764</f>
        <v>hora</v>
      </c>
      <c r="D1759" s="22">
        <f>+'[1]Plan1'!D1764</f>
        <v>54.66</v>
      </c>
    </row>
    <row r="1760" spans="1:4" ht="15" customHeight="1">
      <c r="A1760" s="15" t="str">
        <f>+'[1]Plan1'!A1765</f>
        <v>72.36.02.04</v>
      </c>
      <c r="B1760" s="16" t="str">
        <f>+'[1]Plan1'!B1765</f>
        <v>ROMPEDOR/DEMOL.HIDR.P/RETROESC. COND. D                                        </v>
      </c>
      <c r="C1760" s="17" t="str">
        <f>+'[1]Plan1'!C1765</f>
        <v>hora</v>
      </c>
      <c r="D1760" s="18">
        <f>+'[1]Plan1'!D1765</f>
        <v>68.45</v>
      </c>
    </row>
    <row r="1761" spans="1:4" ht="15" customHeight="1">
      <c r="A1761" s="19" t="str">
        <f>+'[1]Plan1'!A1766</f>
        <v>72.37.01.01</v>
      </c>
      <c r="B1761" s="20" t="str">
        <f>+'[1]Plan1'!B1766</f>
        <v>MOTONIVELADORA COM RIPPER 140HP COND. A                                        </v>
      </c>
      <c r="C1761" s="21" t="str">
        <f>+'[1]Plan1'!C1766</f>
        <v>hora</v>
      </c>
      <c r="D1761" s="22">
        <f>+'[1]Plan1'!D1766</f>
        <v>74.1</v>
      </c>
    </row>
    <row r="1762" spans="1:4" ht="15" customHeight="1">
      <c r="A1762" s="15" t="str">
        <f>+'[1]Plan1'!A1767</f>
        <v>72.37.01.02</v>
      </c>
      <c r="B1762" s="16" t="str">
        <f>+'[1]Plan1'!B1767</f>
        <v>MOTONIVELADORA COM RIPPER 140HP COND. B                                        </v>
      </c>
      <c r="C1762" s="17" t="str">
        <f>+'[1]Plan1'!C1767</f>
        <v>hora</v>
      </c>
      <c r="D1762" s="18">
        <f>+'[1]Plan1'!D1767</f>
        <v>95.4</v>
      </c>
    </row>
    <row r="1763" spans="1:4" ht="15" customHeight="1">
      <c r="A1763" s="19" t="str">
        <f>+'[1]Plan1'!A1768</f>
        <v>72.37.01.03</v>
      </c>
      <c r="B1763" s="20" t="str">
        <f>+'[1]Plan1'!B1768</f>
        <v>MOTONIVELADORA COM RIPPER 140HP COND. C                                        </v>
      </c>
      <c r="C1763" s="21" t="str">
        <f>+'[1]Plan1'!C1768</f>
        <v>hora</v>
      </c>
      <c r="D1763" s="22">
        <f>+'[1]Plan1'!D1768</f>
        <v>163.6</v>
      </c>
    </row>
    <row r="1764" spans="1:4" ht="15" customHeight="1">
      <c r="A1764" s="15" t="str">
        <f>+'[1]Plan1'!A1769</f>
        <v>72.37.01.04</v>
      </c>
      <c r="B1764" s="16" t="str">
        <f>+'[1]Plan1'!B1769</f>
        <v>MOTONIVELADORA COM RIPPER 140HP COND. D                                        </v>
      </c>
      <c r="C1764" s="17" t="str">
        <f>+'[1]Plan1'!C1769</f>
        <v>hora</v>
      </c>
      <c r="D1764" s="18">
        <f>+'[1]Plan1'!D1769</f>
        <v>184.88</v>
      </c>
    </row>
    <row r="1765" spans="1:4" ht="15" customHeight="1">
      <c r="A1765" s="19" t="str">
        <f>+'[1]Plan1'!A1770</f>
        <v>72.37.02.01</v>
      </c>
      <c r="B1765" s="20" t="str">
        <f>+'[1]Plan1'!B1770</f>
        <v>MOTONIVELADORA C/ESCARIF.(16200KG)COND.A                                       </v>
      </c>
      <c r="C1765" s="21" t="str">
        <f>+'[1]Plan1'!C1770</f>
        <v>hora</v>
      </c>
      <c r="D1765" s="22">
        <f>+'[1]Plan1'!D1770</f>
        <v>63.52</v>
      </c>
    </row>
    <row r="1766" spans="1:4" ht="15" customHeight="1">
      <c r="A1766" s="15" t="str">
        <f>+'[1]Plan1'!A1771</f>
        <v>72.37.02.02</v>
      </c>
      <c r="B1766" s="16" t="str">
        <f>+'[1]Plan1'!B1771</f>
        <v>MOTONIVELADORA C/ESCARIF.(16200KG)COND.B                                       </v>
      </c>
      <c r="C1766" s="17" t="str">
        <f>+'[1]Plan1'!C1771</f>
        <v>hora</v>
      </c>
      <c r="D1766" s="18">
        <f>+'[1]Plan1'!D1771</f>
        <v>76.29</v>
      </c>
    </row>
    <row r="1767" spans="1:4" ht="15" customHeight="1">
      <c r="A1767" s="19" t="str">
        <f>+'[1]Plan1'!A1772</f>
        <v>72.37.02.03</v>
      </c>
      <c r="B1767" s="20" t="str">
        <f>+'[1]Plan1'!B1772</f>
        <v>MOTONIVELADORA C/ESCARIF.(16200KG)COND.C                                       </v>
      </c>
      <c r="C1767" s="21" t="str">
        <f>+'[1]Plan1'!C1772</f>
        <v>hora</v>
      </c>
      <c r="D1767" s="22">
        <f>+'[1]Plan1'!D1772</f>
        <v>158.9</v>
      </c>
    </row>
    <row r="1768" spans="1:4" ht="15" customHeight="1">
      <c r="A1768" s="15" t="str">
        <f>+'[1]Plan1'!A1773</f>
        <v>72.37.02.04</v>
      </c>
      <c r="B1768" s="16" t="str">
        <f>+'[1]Plan1'!B1773</f>
        <v>MOTONIVELADORA C/ESCARIF.(16200KG)COND.D                                       </v>
      </c>
      <c r="C1768" s="17" t="str">
        <f>+'[1]Plan1'!C1773</f>
        <v>hora</v>
      </c>
      <c r="D1768" s="18">
        <f>+'[1]Plan1'!D1773</f>
        <v>180.18</v>
      </c>
    </row>
    <row r="1769" spans="1:4" ht="15" customHeight="1">
      <c r="A1769" s="19" t="str">
        <f>+'[1]Plan1'!A1774</f>
        <v>72.38.01.01</v>
      </c>
      <c r="B1769" s="20" t="str">
        <f>+'[1]Plan1'!B1774</f>
        <v>MOTOSCRAPER 15M3 COND. A                                                       </v>
      </c>
      <c r="C1769" s="21" t="str">
        <f>+'[1]Plan1'!C1774</f>
        <v>hora</v>
      </c>
      <c r="D1769" s="22">
        <f>+'[1]Plan1'!D1774</f>
        <v>59.75</v>
      </c>
    </row>
    <row r="1770" spans="1:4" ht="15" customHeight="1">
      <c r="A1770" s="15" t="str">
        <f>+'[1]Plan1'!A1775</f>
        <v>72.38.01.02</v>
      </c>
      <c r="B1770" s="16" t="str">
        <f>+'[1]Plan1'!B1775</f>
        <v>MOTOSCRAPER 15M3 COND. B                                                       </v>
      </c>
      <c r="C1770" s="17" t="str">
        <f>+'[1]Plan1'!C1775</f>
        <v>hora</v>
      </c>
      <c r="D1770" s="18">
        <f>+'[1]Plan1'!D1775</f>
        <v>58.55</v>
      </c>
    </row>
    <row r="1771" spans="1:4" ht="15" customHeight="1">
      <c r="A1771" s="19" t="str">
        <f>+'[1]Plan1'!A1776</f>
        <v>72.38.01.03</v>
      </c>
      <c r="B1771" s="20" t="str">
        <f>+'[1]Plan1'!B1776</f>
        <v>MOTOSCRAPER 15M3 COND. C                                                       </v>
      </c>
      <c r="C1771" s="21" t="str">
        <f>+'[1]Plan1'!C1776</f>
        <v>hora</v>
      </c>
      <c r="D1771" s="22">
        <f>+'[1]Plan1'!D1776</f>
        <v>254.46</v>
      </c>
    </row>
    <row r="1772" spans="1:4" ht="15" customHeight="1">
      <c r="A1772" s="15" t="str">
        <f>+'[1]Plan1'!A1777</f>
        <v>72.38.01.04</v>
      </c>
      <c r="B1772" s="16" t="str">
        <f>+'[1]Plan1'!B1777</f>
        <v>MOTOSCRAPER 15M3 COND. D                                                       </v>
      </c>
      <c r="C1772" s="17" t="str">
        <f>+'[1]Plan1'!C1777</f>
        <v>hora</v>
      </c>
      <c r="D1772" s="18">
        <f>+'[1]Plan1'!D1777</f>
        <v>281.79</v>
      </c>
    </row>
    <row r="1773" spans="1:4" ht="15" customHeight="1">
      <c r="A1773" s="19" t="str">
        <f>+'[1]Plan1'!A1778</f>
        <v>72.38.02.01</v>
      </c>
      <c r="B1773" s="20" t="str">
        <f>+'[1]Plan1'!B1778</f>
        <v>MOTOSCRAPER 26M3 COND. A                                                       </v>
      </c>
      <c r="C1773" s="21" t="str">
        <f>+'[1]Plan1'!C1778</f>
        <v>hora</v>
      </c>
      <c r="D1773" s="22">
        <f>+'[1]Plan1'!D1778</f>
        <v>97.76</v>
      </c>
    </row>
    <row r="1774" spans="1:4" ht="15" customHeight="1">
      <c r="A1774" s="15" t="str">
        <f>+'[1]Plan1'!A1779</f>
        <v>72.38.02.02</v>
      </c>
      <c r="B1774" s="16" t="str">
        <f>+'[1]Plan1'!B1779</f>
        <v>MOTOSCRAPER 26M3 COND. B                                                       </v>
      </c>
      <c r="C1774" s="17" t="str">
        <f>+'[1]Plan1'!C1779</f>
        <v>hora</v>
      </c>
      <c r="D1774" s="18">
        <f>+'[1]Plan1'!D1779</f>
        <v>127.2</v>
      </c>
    </row>
    <row r="1775" spans="1:4" ht="15" customHeight="1">
      <c r="A1775" s="19" t="str">
        <f>+'[1]Plan1'!A1780</f>
        <v>72.38.02.03</v>
      </c>
      <c r="B1775" s="20" t="str">
        <f>+'[1]Plan1'!B1780</f>
        <v>MOTOSCRAPER 26M3 COND. C                                                       </v>
      </c>
      <c r="C1775" s="21" t="str">
        <f>+'[1]Plan1'!C1780</f>
        <v>hora</v>
      </c>
      <c r="D1775" s="22">
        <f>+'[1]Plan1'!D1780</f>
        <v>407.74</v>
      </c>
    </row>
    <row r="1776" spans="1:4" ht="15" customHeight="1">
      <c r="A1776" s="15" t="str">
        <f>+'[1]Plan1'!A1781</f>
        <v>72.38.02.04</v>
      </c>
      <c r="B1776" s="16" t="str">
        <f>+'[1]Plan1'!B1781</f>
        <v>MOTOSCRAPER 26M3 COND. D                                                       </v>
      </c>
      <c r="C1776" s="17" t="str">
        <f>+'[1]Plan1'!C1781</f>
        <v>hora</v>
      </c>
      <c r="D1776" s="18">
        <f>+'[1]Plan1'!D1781</f>
        <v>435.07</v>
      </c>
    </row>
    <row r="1777" spans="1:4" ht="15" customHeight="1">
      <c r="A1777" s="19" t="str">
        <f>+'[1]Plan1'!A1782</f>
        <v>72.39.01.01</v>
      </c>
      <c r="B1777" s="20" t="str">
        <f>+'[1]Plan1'!B1782</f>
        <v>MAQUINA SOLDA ELETRICA (40-375A) COND.A                                        </v>
      </c>
      <c r="C1777" s="21" t="str">
        <f>+'[1]Plan1'!C1782</f>
        <v>hora</v>
      </c>
      <c r="D1777" s="22">
        <f>+'[1]Plan1'!D1782</f>
        <v>21.21</v>
      </c>
    </row>
    <row r="1778" spans="1:4" ht="15" customHeight="1">
      <c r="A1778" s="15" t="str">
        <f>+'[1]Plan1'!A1783</f>
        <v>72.39.01.02</v>
      </c>
      <c r="B1778" s="16" t="str">
        <f>+'[1]Plan1'!B1783</f>
        <v>MAQUINA SOLDA ELETRICA (40-375A) COND.B                                        </v>
      </c>
      <c r="C1778" s="17" t="str">
        <f>+'[1]Plan1'!C1783</f>
        <v>hora</v>
      </c>
      <c r="D1778" s="18">
        <f>+'[1]Plan1'!D1783</f>
        <v>1.06</v>
      </c>
    </row>
    <row r="1779" spans="1:4" ht="15" customHeight="1">
      <c r="A1779" s="19" t="str">
        <f>+'[1]Plan1'!A1784</f>
        <v>72.39.01.03</v>
      </c>
      <c r="B1779" s="20" t="str">
        <f>+'[1]Plan1'!B1784</f>
        <v>MAQUINA SOLDA ELETRICA (40-375A) COND.C                                        </v>
      </c>
      <c r="C1779" s="21" t="str">
        <f>+'[1]Plan1'!C1784</f>
        <v>hora</v>
      </c>
      <c r="D1779" s="22">
        <f>+'[1]Plan1'!D1784</f>
        <v>5.43</v>
      </c>
    </row>
    <row r="1780" spans="1:4" ht="15" customHeight="1">
      <c r="A1780" s="15" t="str">
        <f>+'[1]Plan1'!A1785</f>
        <v>72.39.01.04</v>
      </c>
      <c r="B1780" s="16" t="str">
        <f>+'[1]Plan1'!B1785</f>
        <v>MAQUINA SOLDA ELETRICA (40-375A) COND.D                                        </v>
      </c>
      <c r="C1780" s="17" t="str">
        <f>+'[1]Plan1'!C1785</f>
        <v>hora</v>
      </c>
      <c r="D1780" s="18">
        <f>+'[1]Plan1'!D1785</f>
        <v>26.07</v>
      </c>
    </row>
    <row r="1781" spans="1:4" ht="15" customHeight="1">
      <c r="A1781" s="19" t="str">
        <f>+'[1]Plan1'!A1786</f>
        <v>72.39.02.01</v>
      </c>
      <c r="B1781" s="20" t="str">
        <f>+'[1]Plan1'!B1786</f>
        <v>MAQUINA DE SOLDA A DIESEL COND. A                                              </v>
      </c>
      <c r="C1781" s="21" t="str">
        <f>+'[1]Plan1'!C1786</f>
        <v>hora</v>
      </c>
      <c r="D1781" s="22">
        <f>+'[1]Plan1'!D1786</f>
        <v>27.46</v>
      </c>
    </row>
    <row r="1782" spans="1:4" ht="15" customHeight="1">
      <c r="A1782" s="15" t="str">
        <f>+'[1]Plan1'!A1787</f>
        <v>72.39.02.02</v>
      </c>
      <c r="B1782" s="16" t="str">
        <f>+'[1]Plan1'!B1787</f>
        <v>MAQUINA SOLDA A DIESEL ATE 375A COND.B                                         </v>
      </c>
      <c r="C1782" s="17" t="str">
        <f>+'[1]Plan1'!C1787</f>
        <v>hora</v>
      </c>
      <c r="D1782" s="18">
        <f>+'[1]Plan1'!D1787</f>
        <v>12.59</v>
      </c>
    </row>
    <row r="1783" spans="1:4" ht="15" customHeight="1">
      <c r="A1783" s="19" t="str">
        <f>+'[1]Plan1'!A1788</f>
        <v>72.39.02.03</v>
      </c>
      <c r="B1783" s="20" t="str">
        <f>+'[1]Plan1'!B1788</f>
        <v>MAQUINA SOLDA A DIESEL ATE 375A COND.C                                         </v>
      </c>
      <c r="C1783" s="21" t="str">
        <f>+'[1]Plan1'!C1788</f>
        <v>hora</v>
      </c>
      <c r="D1783" s="22">
        <f>+'[1]Plan1'!D1788</f>
        <v>27.03</v>
      </c>
    </row>
    <row r="1784" spans="1:4" ht="15" customHeight="1">
      <c r="A1784" s="15" t="str">
        <f>+'[1]Plan1'!A1789</f>
        <v>72.39.02.04</v>
      </c>
      <c r="B1784" s="16" t="str">
        <f>+'[1]Plan1'!B1789</f>
        <v>MAQUINA SOLDA A DIESEL ATE 375A COND.D                                         </v>
      </c>
      <c r="C1784" s="17" t="str">
        <f>+'[1]Plan1'!C1789</f>
        <v>hora</v>
      </c>
      <c r="D1784" s="18">
        <f>+'[1]Plan1'!D1789</f>
        <v>47.67</v>
      </c>
    </row>
    <row r="1785" spans="1:4" ht="15" customHeight="1">
      <c r="A1785" s="19" t="str">
        <f>+'[1]Plan1'!A1790</f>
        <v>72.39.03.01</v>
      </c>
      <c r="B1785" s="20" t="str">
        <f>+'[1]Plan1'!B1790</f>
        <v>MACARICO DE CORTE COND. A                                                      </v>
      </c>
      <c r="C1785" s="21" t="str">
        <f>+'[1]Plan1'!C1790</f>
        <v>hora</v>
      </c>
      <c r="D1785" s="22">
        <f>+'[1]Plan1'!D1790</f>
        <v>13.83</v>
      </c>
    </row>
    <row r="1786" spans="1:4" ht="15" customHeight="1">
      <c r="A1786" s="15" t="str">
        <f>+'[1]Plan1'!A1791</f>
        <v>72.39.03.02</v>
      </c>
      <c r="B1786" s="16" t="str">
        <f>+'[1]Plan1'!B1791</f>
        <v>MACARICO DE CORTE COND. B                                                      </v>
      </c>
      <c r="C1786" s="17" t="str">
        <f>+'[1]Plan1'!C1791</f>
        <v>hora</v>
      </c>
      <c r="D1786" s="18">
        <f>+'[1]Plan1'!D1791</f>
        <v>0.06</v>
      </c>
    </row>
    <row r="1787" spans="1:4" ht="15" customHeight="1">
      <c r="A1787" s="19" t="str">
        <f>+'[1]Plan1'!A1792</f>
        <v>72.39.03.03</v>
      </c>
      <c r="B1787" s="20" t="str">
        <f>+'[1]Plan1'!B1792</f>
        <v>MACARICO DE CORTE COND. C                                                      </v>
      </c>
      <c r="C1787" s="21" t="str">
        <f>+'[1]Plan1'!C1792</f>
        <v>hora</v>
      </c>
      <c r="D1787" s="22">
        <f>+'[1]Plan1'!D1792</f>
        <v>3.73</v>
      </c>
    </row>
    <row r="1788" spans="1:4" ht="15" customHeight="1">
      <c r="A1788" s="15" t="str">
        <f>+'[1]Plan1'!A1793</f>
        <v>72.39.03.04</v>
      </c>
      <c r="B1788" s="16" t="str">
        <f>+'[1]Plan1'!B1793</f>
        <v>MACARICO DE CORTE COND. D                                                      </v>
      </c>
      <c r="C1788" s="17" t="str">
        <f>+'[1]Plan1'!C1793</f>
        <v>hora</v>
      </c>
      <c r="D1788" s="18">
        <f>+'[1]Plan1'!D1793</f>
        <v>17.53</v>
      </c>
    </row>
    <row r="1789" spans="1:4" ht="15" customHeight="1">
      <c r="A1789" s="19" t="str">
        <f>+'[1]Plan1'!A1794</f>
        <v>72.40.01.01</v>
      </c>
      <c r="B1789" s="20" t="str">
        <f>+'[1]Plan1'!B1794</f>
        <v>TEODOLITO COM TRIPE COND. A                                                    </v>
      </c>
      <c r="C1789" s="21" t="str">
        <f>+'[1]Plan1'!C1794</f>
        <v>hora</v>
      </c>
      <c r="D1789" s="22">
        <f>+'[1]Plan1'!D1794</f>
        <v>0.91</v>
      </c>
    </row>
    <row r="1790" spans="1:4" ht="15" customHeight="1">
      <c r="A1790" s="15" t="str">
        <f>+'[1]Plan1'!A1795</f>
        <v>72.40.01.02</v>
      </c>
      <c r="B1790" s="16" t="str">
        <f>+'[1]Plan1'!B1795</f>
        <v>TEODOLITO COM TRIPE COND. B                                                    </v>
      </c>
      <c r="C1790" s="17" t="str">
        <f>+'[1]Plan1'!C1795</f>
        <v>hora</v>
      </c>
      <c r="D1790" s="18">
        <f>+'[1]Plan1'!D1795</f>
        <v>1.5</v>
      </c>
    </row>
    <row r="1791" spans="1:4" ht="15" customHeight="1">
      <c r="A1791" s="19" t="str">
        <f>+'[1]Plan1'!A1796</f>
        <v>72.40.01.03</v>
      </c>
      <c r="B1791" s="20" t="str">
        <f>+'[1]Plan1'!B1796</f>
        <v>TEODOLITO COM TRIPE COND. C                                                    </v>
      </c>
      <c r="C1791" s="21" t="str">
        <f>+'[1]Plan1'!C1796</f>
        <v>hora</v>
      </c>
      <c r="D1791" s="22">
        <f>+'[1]Plan1'!D1796</f>
        <v>1.5</v>
      </c>
    </row>
    <row r="1792" spans="1:4" ht="15" customHeight="1">
      <c r="A1792" s="15" t="str">
        <f>+'[1]Plan1'!A1797</f>
        <v>72.40.01.04</v>
      </c>
      <c r="B1792" s="16" t="str">
        <f>+'[1]Plan1'!B1797</f>
        <v>TEODOLITO COM TRIPE COND. D                                                    </v>
      </c>
      <c r="C1792" s="17" t="str">
        <f>+'[1]Plan1'!C1797</f>
        <v>hora</v>
      </c>
      <c r="D1792" s="18">
        <f>+'[1]Plan1'!D1797</f>
        <v>1.5</v>
      </c>
    </row>
    <row r="1793" spans="1:4" ht="15" customHeight="1">
      <c r="A1793" s="19" t="str">
        <f>+'[1]Plan1'!A1798</f>
        <v>72.40.02.01</v>
      </c>
      <c r="B1793" s="20" t="str">
        <f>+'[1]Plan1'!B1798</f>
        <v>ESTACAO TOTAL COND. A                                                          </v>
      </c>
      <c r="C1793" s="21" t="str">
        <f>+'[1]Plan1'!C1798</f>
        <v>hora</v>
      </c>
      <c r="D1793" s="22">
        <f>+'[1]Plan1'!D1798</f>
        <v>4.14</v>
      </c>
    </row>
    <row r="1794" spans="1:4" ht="15" customHeight="1">
      <c r="A1794" s="15" t="str">
        <f>+'[1]Plan1'!A1799</f>
        <v>72.40.02.02</v>
      </c>
      <c r="B1794" s="16" t="str">
        <f>+'[1]Plan1'!B1799</f>
        <v>ESTACAO TOTAL COND. B                                                          </v>
      </c>
      <c r="C1794" s="17" t="str">
        <f>+'[1]Plan1'!C1799</f>
        <v>hora</v>
      </c>
      <c r="D1794" s="18">
        <f>+'[1]Plan1'!D1799</f>
        <v>6.83</v>
      </c>
    </row>
    <row r="1795" spans="1:4" ht="15" customHeight="1">
      <c r="A1795" s="19" t="str">
        <f>+'[1]Plan1'!A1800</f>
        <v>72.40.02.03</v>
      </c>
      <c r="B1795" s="20" t="str">
        <f>+'[1]Plan1'!B1800</f>
        <v>ESTACAO TOTAL COND. C                                                          </v>
      </c>
      <c r="C1795" s="21" t="str">
        <f>+'[1]Plan1'!C1800</f>
        <v>hora</v>
      </c>
      <c r="D1795" s="22">
        <f>+'[1]Plan1'!D1800</f>
        <v>6.83</v>
      </c>
    </row>
    <row r="1796" spans="1:4" ht="15" customHeight="1">
      <c r="A1796" s="15" t="str">
        <f>+'[1]Plan1'!A1801</f>
        <v>72.40.02.04</v>
      </c>
      <c r="B1796" s="16" t="str">
        <f>+'[1]Plan1'!B1801</f>
        <v>ESTACAO TOTAL COND. D                                                          </v>
      </c>
      <c r="C1796" s="17" t="str">
        <f>+'[1]Plan1'!C1801</f>
        <v>hora</v>
      </c>
      <c r="D1796" s="18">
        <f>+'[1]Plan1'!D1801</f>
        <v>6.83</v>
      </c>
    </row>
    <row r="1797" spans="1:4" ht="15" customHeight="1">
      <c r="A1797" s="19" t="str">
        <f>+'[1]Plan1'!A1802</f>
        <v>72.40.03.01</v>
      </c>
      <c r="B1797" s="20" t="str">
        <f>+'[1]Plan1'!B1802</f>
        <v>NIVEL COM TRIPE COND. A                                                        </v>
      </c>
      <c r="C1797" s="21" t="str">
        <f>+'[1]Plan1'!C1802</f>
        <v>hora</v>
      </c>
      <c r="D1797" s="22">
        <f>+'[1]Plan1'!D1802</f>
        <v>0.86</v>
      </c>
    </row>
    <row r="1798" spans="1:4" ht="15" customHeight="1">
      <c r="A1798" s="15" t="str">
        <f>+'[1]Plan1'!A1803</f>
        <v>72.40.03.02</v>
      </c>
      <c r="B1798" s="16" t="str">
        <f>+'[1]Plan1'!B1803</f>
        <v>NIVEL COM TRIPE COND. B                                                        </v>
      </c>
      <c r="C1798" s="17" t="str">
        <f>+'[1]Plan1'!C1803</f>
        <v>hora</v>
      </c>
      <c r="D1798" s="18">
        <f>+'[1]Plan1'!D1803</f>
        <v>1.42</v>
      </c>
    </row>
    <row r="1799" spans="1:4" ht="15" customHeight="1">
      <c r="A1799" s="19" t="str">
        <f>+'[1]Plan1'!A1804</f>
        <v>72.40.03.03</v>
      </c>
      <c r="B1799" s="20" t="str">
        <f>+'[1]Plan1'!B1804</f>
        <v>NIVEL COM TRIPE COND. C                                                        </v>
      </c>
      <c r="C1799" s="21" t="str">
        <f>+'[1]Plan1'!C1804</f>
        <v>hora</v>
      </c>
      <c r="D1799" s="22">
        <f>+'[1]Plan1'!D1804</f>
        <v>1.42</v>
      </c>
    </row>
    <row r="1800" spans="1:4" ht="15" customHeight="1">
      <c r="A1800" s="15" t="str">
        <f>+'[1]Plan1'!A1805</f>
        <v>72.40.03.04</v>
      </c>
      <c r="B1800" s="16" t="str">
        <f>+'[1]Plan1'!B1805</f>
        <v>NIVEL COM TRIPE COND. D                                                        </v>
      </c>
      <c r="C1800" s="17" t="str">
        <f>+'[1]Plan1'!C1805</f>
        <v>hora</v>
      </c>
      <c r="D1800" s="18">
        <f>+'[1]Plan1'!D1805</f>
        <v>1.42</v>
      </c>
    </row>
    <row r="1801" spans="1:4" ht="15" customHeight="1">
      <c r="A1801" s="19" t="str">
        <f>+'[1]Plan1'!A1806</f>
        <v>72.41.01.01</v>
      </c>
      <c r="B1801" s="20" t="str">
        <f>+'[1]Plan1'!B1806</f>
        <v>PA CARREG.S/PNEUS 1,7M3 A 1,9M3 - COND.A                                       </v>
      </c>
      <c r="C1801" s="21" t="str">
        <f>+'[1]Plan1'!C1806</f>
        <v>hora</v>
      </c>
      <c r="D1801" s="22">
        <f>+'[1]Plan1'!D1806</f>
        <v>52.16</v>
      </c>
    </row>
    <row r="1802" spans="1:4" ht="15" customHeight="1">
      <c r="A1802" s="15" t="str">
        <f>+'[1]Plan1'!A1807</f>
        <v>72.41.01.02</v>
      </c>
      <c r="B1802" s="16" t="str">
        <f>+'[1]Plan1'!B1807</f>
        <v>PA CARREG.S/PNEUS 1,7M3 A 1,9M3 - COND.B                                       </v>
      </c>
      <c r="C1802" s="17" t="str">
        <f>+'[1]Plan1'!C1807</f>
        <v>hora</v>
      </c>
      <c r="D1802" s="18">
        <f>+'[1]Plan1'!D1807</f>
        <v>55.77</v>
      </c>
    </row>
    <row r="1803" spans="1:4" ht="15" customHeight="1">
      <c r="A1803" s="19" t="str">
        <f>+'[1]Plan1'!A1808</f>
        <v>72.41.01.03</v>
      </c>
      <c r="B1803" s="20" t="str">
        <f>+'[1]Plan1'!B1808</f>
        <v>PA CARREG.S/PNEUS 1,7M3 A 1,9M3 - COND.C                                       </v>
      </c>
      <c r="C1803" s="21" t="str">
        <f>+'[1]Plan1'!C1808</f>
        <v>hora</v>
      </c>
      <c r="D1803" s="22">
        <f>+'[1]Plan1'!D1808</f>
        <v>125.08</v>
      </c>
    </row>
    <row r="1804" spans="1:4" ht="15" customHeight="1">
      <c r="A1804" s="15" t="str">
        <f>+'[1]Plan1'!A1809</f>
        <v>72.41.01.04</v>
      </c>
      <c r="B1804" s="16" t="str">
        <f>+'[1]Plan1'!B1809</f>
        <v>PA CARREG.S/PNEUS 1,7M3 A 1,9M3 - COND.D                                       </v>
      </c>
      <c r="C1804" s="17" t="str">
        <f>+'[1]Plan1'!C1809</f>
        <v>hora</v>
      </c>
      <c r="D1804" s="18">
        <f>+'[1]Plan1'!D1809</f>
        <v>146.36</v>
      </c>
    </row>
    <row r="1805" spans="1:4" ht="15" customHeight="1">
      <c r="A1805" s="19" t="str">
        <f>+'[1]Plan1'!A1810</f>
        <v>72.41.02.01</v>
      </c>
      <c r="B1805" s="20" t="str">
        <f>+'[1]Plan1'!B1810</f>
        <v>PA CARREG.S/PNEUS 1,91M3 A 2,5M3 -COND.A                                       </v>
      </c>
      <c r="C1805" s="21" t="str">
        <f>+'[1]Plan1'!C1810</f>
        <v>hora</v>
      </c>
      <c r="D1805" s="22">
        <f>+'[1]Plan1'!D1810</f>
        <v>45.06</v>
      </c>
    </row>
    <row r="1806" spans="1:4" ht="15" customHeight="1">
      <c r="A1806" s="15" t="str">
        <f>+'[1]Plan1'!A1811</f>
        <v>72.41.02.02</v>
      </c>
      <c r="B1806" s="16" t="str">
        <f>+'[1]Plan1'!B1811</f>
        <v>PA CARREG.S/PNEUS 1,91M3 A 2,5M3 -COND.B                                       </v>
      </c>
      <c r="C1806" s="17" t="str">
        <f>+'[1]Plan1'!C1811</f>
        <v>hora</v>
      </c>
      <c r="D1806" s="18">
        <f>+'[1]Plan1'!D1811</f>
        <v>42.94</v>
      </c>
    </row>
    <row r="1807" spans="1:4" ht="15" customHeight="1">
      <c r="A1807" s="19" t="str">
        <f>+'[1]Plan1'!A1812</f>
        <v>72.41.02.03</v>
      </c>
      <c r="B1807" s="20" t="str">
        <f>+'[1]Plan1'!B1812</f>
        <v>PA CARREG.S/PNEUS 1,91M3 A 2,5M3 -COND.C                                       </v>
      </c>
      <c r="C1807" s="21" t="str">
        <f>+'[1]Plan1'!C1812</f>
        <v>hora</v>
      </c>
      <c r="D1807" s="22">
        <f>+'[1]Plan1'!D1812</f>
        <v>112.84</v>
      </c>
    </row>
    <row r="1808" spans="1:4" ht="15" customHeight="1">
      <c r="A1808" s="15" t="str">
        <f>+'[1]Plan1'!A1813</f>
        <v>72.41.02.04</v>
      </c>
      <c r="B1808" s="16" t="str">
        <f>+'[1]Plan1'!B1813</f>
        <v>PA CARREG.S/PNEUS 1,91M3 A 2,5M3 -COND.D                                       </v>
      </c>
      <c r="C1808" s="17" t="str">
        <f>+'[1]Plan1'!C1813</f>
        <v>hora</v>
      </c>
      <c r="D1808" s="18">
        <f>+'[1]Plan1'!D1813</f>
        <v>134.12</v>
      </c>
    </row>
    <row r="1809" spans="1:4" ht="15" customHeight="1">
      <c r="A1809" s="19" t="str">
        <f>+'[1]Plan1'!A1814</f>
        <v>72.41.03.01</v>
      </c>
      <c r="B1809" s="20" t="str">
        <f>+'[1]Plan1'!B1814</f>
        <v>PA CARREG.S/PNEUS 3,3M3 A 3,8M3 - COND.A                                       </v>
      </c>
      <c r="C1809" s="21" t="str">
        <f>+'[1]Plan1'!C1814</f>
        <v>hora</v>
      </c>
      <c r="D1809" s="22">
        <f>+'[1]Plan1'!D1814</f>
        <v>79.9</v>
      </c>
    </row>
    <row r="1810" spans="1:4" ht="15" customHeight="1">
      <c r="A1810" s="15" t="str">
        <f>+'[1]Plan1'!A1815</f>
        <v>72.41.03.02</v>
      </c>
      <c r="B1810" s="16" t="str">
        <f>+'[1]Plan1'!B1815</f>
        <v>PA CARREG.S/PNEUS 3,3M3 A 3,8M3 - COND.B                                       </v>
      </c>
      <c r="C1810" s="17" t="str">
        <f>+'[1]Plan1'!C1815</f>
        <v>hora</v>
      </c>
      <c r="D1810" s="18">
        <f>+'[1]Plan1'!D1815</f>
        <v>105.86</v>
      </c>
    </row>
    <row r="1811" spans="1:4" ht="15" customHeight="1">
      <c r="A1811" s="19" t="str">
        <f>+'[1]Plan1'!A1816</f>
        <v>72.41.03.03</v>
      </c>
      <c r="B1811" s="20" t="str">
        <f>+'[1]Plan1'!B1816</f>
        <v>PA CARREG.S/PNEUS 3,3M3 A 3,8M3 - COND.C                                       </v>
      </c>
      <c r="C1811" s="21" t="str">
        <f>+'[1]Plan1'!C1816</f>
        <v>hora</v>
      </c>
      <c r="D1811" s="22">
        <f>+'[1]Plan1'!D1816</f>
        <v>231.59</v>
      </c>
    </row>
    <row r="1812" spans="1:4" ht="15" customHeight="1">
      <c r="A1812" s="15" t="str">
        <f>+'[1]Plan1'!A1817</f>
        <v>72.41.03.04</v>
      </c>
      <c r="B1812" s="16" t="str">
        <f>+'[1]Plan1'!B1817</f>
        <v>PA CARREG.S/PNEUS 3,3M3 A 3,8M3 - COND.D                                       </v>
      </c>
      <c r="C1812" s="17" t="str">
        <f>+'[1]Plan1'!C1817</f>
        <v>hora</v>
      </c>
      <c r="D1812" s="18">
        <f>+'[1]Plan1'!D1817</f>
        <v>252.86</v>
      </c>
    </row>
    <row r="1813" spans="1:4" ht="15" customHeight="1">
      <c r="A1813" s="19" t="str">
        <f>+'[1]Plan1'!A1818</f>
        <v>72.41.04.01</v>
      </c>
      <c r="B1813" s="20" t="str">
        <f>+'[1]Plan1'!B1818</f>
        <v>PA CARREG. S/ESTEIRA 1,85M3 COND. A                                            </v>
      </c>
      <c r="C1813" s="21" t="str">
        <f>+'[1]Plan1'!C1818</f>
        <v>hora</v>
      </c>
      <c r="D1813" s="22">
        <f>+'[1]Plan1'!D1818</f>
        <v>85.01</v>
      </c>
    </row>
    <row r="1814" spans="1:4" ht="15" customHeight="1">
      <c r="A1814" s="15" t="str">
        <f>+'[1]Plan1'!A1819</f>
        <v>72.41.04.02</v>
      </c>
      <c r="B1814" s="16" t="str">
        <f>+'[1]Plan1'!B1819</f>
        <v>PA CARREG S/ESTEIRA 1,85M3 COND. B                                             </v>
      </c>
      <c r="C1814" s="17" t="str">
        <f>+'[1]Plan1'!C1819</f>
        <v>hora</v>
      </c>
      <c r="D1814" s="18">
        <f>+'[1]Plan1'!D1819</f>
        <v>115.09</v>
      </c>
    </row>
    <row r="1815" spans="1:4" ht="15" customHeight="1">
      <c r="A1815" s="19" t="str">
        <f>+'[1]Plan1'!A1820</f>
        <v>72.41.04.03</v>
      </c>
      <c r="B1815" s="20" t="str">
        <f>+'[1]Plan1'!B1820</f>
        <v>PA CARREG. S/ESTEIRA 1,85M3 COND. C                                            </v>
      </c>
      <c r="C1815" s="21" t="str">
        <f>+'[1]Plan1'!C1820</f>
        <v>hora</v>
      </c>
      <c r="D1815" s="22">
        <f>+'[1]Plan1'!D1820</f>
        <v>168.05</v>
      </c>
    </row>
    <row r="1816" spans="1:4" ht="15" customHeight="1">
      <c r="A1816" s="15" t="str">
        <f>+'[1]Plan1'!A1821</f>
        <v>72.41.04.04</v>
      </c>
      <c r="B1816" s="16" t="str">
        <f>+'[1]Plan1'!B1821</f>
        <v>PA CARREG. S/ESTEIRA 1,85M3 COND. D                                            </v>
      </c>
      <c r="C1816" s="17" t="str">
        <f>+'[1]Plan1'!C1821</f>
        <v>hora</v>
      </c>
      <c r="D1816" s="18">
        <f>+'[1]Plan1'!D1821</f>
        <v>189.32</v>
      </c>
    </row>
    <row r="1817" spans="1:4" ht="15" customHeight="1">
      <c r="A1817" s="19" t="str">
        <f>+'[1]Plan1'!A1822</f>
        <v>72.41.05.01</v>
      </c>
      <c r="B1817" s="20" t="str">
        <f>+'[1]Plan1'!B1822</f>
        <v>PA CARREGADEIRA S/EST.2,3M3 COND. A                                            </v>
      </c>
      <c r="C1817" s="21" t="str">
        <f>+'[1]Plan1'!C1822</f>
        <v>hora</v>
      </c>
      <c r="D1817" s="22">
        <f>+'[1]Plan1'!D1822</f>
        <v>103.22</v>
      </c>
    </row>
    <row r="1818" spans="1:4" ht="15" customHeight="1">
      <c r="A1818" s="15" t="str">
        <f>+'[1]Plan1'!A1823</f>
        <v>72.41.05.02</v>
      </c>
      <c r="B1818" s="16" t="str">
        <f>+'[1]Plan1'!B1823</f>
        <v>PA CARREGADEIRA S/EST.2,3M3 COND. B                                            </v>
      </c>
      <c r="C1818" s="17" t="str">
        <f>+'[1]Plan1'!C1823</f>
        <v>hora</v>
      </c>
      <c r="D1818" s="18">
        <f>+'[1]Plan1'!D1823</f>
        <v>147.98</v>
      </c>
    </row>
    <row r="1819" spans="1:4" ht="15" customHeight="1">
      <c r="A1819" s="19" t="str">
        <f>+'[1]Plan1'!A1824</f>
        <v>72.41.05.03</v>
      </c>
      <c r="B1819" s="20" t="str">
        <f>+'[1]Plan1'!B1824</f>
        <v>PA CARREGADEIRA S/EST.2,3M3 COND. C                                            </v>
      </c>
      <c r="C1819" s="21" t="str">
        <f>+'[1]Plan1'!C1824</f>
        <v>hora</v>
      </c>
      <c r="D1819" s="22">
        <f>+'[1]Plan1'!D1824</f>
        <v>218</v>
      </c>
    </row>
    <row r="1820" spans="1:4" ht="15" customHeight="1">
      <c r="A1820" s="15" t="str">
        <f>+'[1]Plan1'!A1825</f>
        <v>72.41.05.04</v>
      </c>
      <c r="B1820" s="16" t="str">
        <f>+'[1]Plan1'!B1825</f>
        <v>PA CARREGADEIRA S/EST.2,3M3 COND. D                                            </v>
      </c>
      <c r="C1820" s="17" t="str">
        <f>+'[1]Plan1'!C1825</f>
        <v>hora</v>
      </c>
      <c r="D1820" s="18">
        <f>+'[1]Plan1'!D1825</f>
        <v>239.28</v>
      </c>
    </row>
    <row r="1821" spans="1:4" ht="15" customHeight="1">
      <c r="A1821" s="19" t="str">
        <f>+'[1]Plan1'!A1826</f>
        <v>72.42.01.01</v>
      </c>
      <c r="B1821" s="20" t="str">
        <f>+'[1]Plan1'!B1826</f>
        <v>PERFURATRIZ MANUAL COND. A                                                     </v>
      </c>
      <c r="C1821" s="21" t="str">
        <f>+'[1]Plan1'!C1826</f>
        <v>hora</v>
      </c>
      <c r="D1821" s="22">
        <f>+'[1]Plan1'!D1826</f>
        <v>22.4</v>
      </c>
    </row>
    <row r="1822" spans="1:4" ht="15" customHeight="1">
      <c r="A1822" s="15" t="str">
        <f>+'[1]Plan1'!A1827</f>
        <v>72.42.01.02</v>
      </c>
      <c r="B1822" s="16" t="str">
        <f>+'[1]Plan1'!B1827</f>
        <v>PERFURATRIZ MANUAL COND. B                                                     </v>
      </c>
      <c r="C1822" s="17" t="str">
        <f>+'[1]Plan1'!C1827</f>
        <v>hora</v>
      </c>
      <c r="D1822" s="18">
        <f>+'[1]Plan1'!D1827</f>
        <v>2.22</v>
      </c>
    </row>
    <row r="1823" spans="1:4" ht="15" customHeight="1">
      <c r="A1823" s="19" t="str">
        <f>+'[1]Plan1'!A1828</f>
        <v>72.42.01.03</v>
      </c>
      <c r="B1823" s="20" t="str">
        <f>+'[1]Plan1'!B1828</f>
        <v>PERFURATRIZ MANUAL COND. C                                                     </v>
      </c>
      <c r="C1823" s="21" t="str">
        <f>+'[1]Plan1'!C1828</f>
        <v>hora</v>
      </c>
      <c r="D1823" s="22">
        <f>+'[1]Plan1'!D1828</f>
        <v>34.41</v>
      </c>
    </row>
    <row r="1824" spans="1:4" ht="15" customHeight="1">
      <c r="A1824" s="15" t="str">
        <f>+'[1]Plan1'!A1829</f>
        <v>72.42.01.04</v>
      </c>
      <c r="B1824" s="16" t="str">
        <f>+'[1]Plan1'!B1829</f>
        <v>PERFURATRIZ MANUAL COND. D                                                     </v>
      </c>
      <c r="C1824" s="17" t="str">
        <f>+'[1]Plan1'!C1829</f>
        <v>hora</v>
      </c>
      <c r="D1824" s="18">
        <f>+'[1]Plan1'!D1829</f>
        <v>55.69</v>
      </c>
    </row>
    <row r="1825" spans="1:4" ht="15" customHeight="1">
      <c r="A1825" s="19" t="str">
        <f>+'[1]Plan1'!A1830</f>
        <v>72.42.02.01</v>
      </c>
      <c r="B1825" s="20" t="str">
        <f>+'[1]Plan1'!B1830</f>
        <v>PERFURATRIZ S/ESTEIRA COND. A                                                  </v>
      </c>
      <c r="C1825" s="21" t="str">
        <f>+'[1]Plan1'!C1830</f>
        <v>hora</v>
      </c>
      <c r="D1825" s="22">
        <f>+'[1]Plan1'!D1830</f>
        <v>132.71</v>
      </c>
    </row>
    <row r="1826" spans="1:4" ht="15" customHeight="1">
      <c r="A1826" s="15" t="str">
        <f>+'[1]Plan1'!A1831</f>
        <v>72.42.02.02</v>
      </c>
      <c r="B1826" s="16" t="str">
        <f>+'[1]Plan1'!B1831</f>
        <v>PERFURATRIZ S/ESTEIRA COND. B                                                  </v>
      </c>
      <c r="C1826" s="17" t="str">
        <f>+'[1]Plan1'!C1831</f>
        <v>hora</v>
      </c>
      <c r="D1826" s="18">
        <f>+'[1]Plan1'!D1831</f>
        <v>210.08</v>
      </c>
    </row>
    <row r="1827" spans="1:4" ht="15" customHeight="1">
      <c r="A1827" s="19" t="str">
        <f>+'[1]Plan1'!A1832</f>
        <v>72.42.02.03</v>
      </c>
      <c r="B1827" s="20" t="str">
        <f>+'[1]Plan1'!B1832</f>
        <v>PERFURATRIZ S/ESTEIRA COND. C                                                  </v>
      </c>
      <c r="C1827" s="21" t="str">
        <f>+'[1]Plan1'!C1832</f>
        <v>hora</v>
      </c>
      <c r="D1827" s="22">
        <f>+'[1]Plan1'!D1832</f>
        <v>333.63</v>
      </c>
    </row>
    <row r="1828" spans="1:4" ht="15" customHeight="1">
      <c r="A1828" s="15" t="str">
        <f>+'[1]Plan1'!A1833</f>
        <v>72.42.02.04</v>
      </c>
      <c r="B1828" s="16" t="str">
        <f>+'[1]Plan1'!B1833</f>
        <v>PERFURATRIZ S/ESTEIRA COND. D                                                  </v>
      </c>
      <c r="C1828" s="17" t="str">
        <f>+'[1]Plan1'!C1833</f>
        <v>hora</v>
      </c>
      <c r="D1828" s="18">
        <f>+'[1]Plan1'!D1833</f>
        <v>354.9</v>
      </c>
    </row>
    <row r="1829" spans="1:4" ht="15" customHeight="1">
      <c r="A1829" s="19" t="str">
        <f>+'[1]Plan1'!A1834</f>
        <v>72.42.03.01</v>
      </c>
      <c r="B1829" s="20" t="str">
        <f>+'[1]Plan1'!B1834</f>
        <v>PERFURATRIZ JUMBO 3 BRACOS COND. A                                             </v>
      </c>
      <c r="C1829" s="21" t="str">
        <f>+'[1]Plan1'!C1834</f>
        <v>hora</v>
      </c>
      <c r="D1829" s="22">
        <f>+'[1]Plan1'!D1834</f>
        <v>222.62</v>
      </c>
    </row>
    <row r="1830" spans="1:4" ht="15" customHeight="1">
      <c r="A1830" s="15" t="str">
        <f>+'[1]Plan1'!A1835</f>
        <v>72.42.03.02</v>
      </c>
      <c r="B1830" s="16" t="str">
        <f>+'[1]Plan1'!B1835</f>
        <v>PERFURATRIZ JUMBO 3 BRACOS COND. B                                             </v>
      </c>
      <c r="C1830" s="17" t="str">
        <f>+'[1]Plan1'!C1835</f>
        <v>hora</v>
      </c>
      <c r="D1830" s="18">
        <f>+'[1]Plan1'!D1835</f>
        <v>404.18</v>
      </c>
    </row>
    <row r="1831" spans="1:4" ht="15" customHeight="1">
      <c r="A1831" s="19" t="str">
        <f>+'[1]Plan1'!A1836</f>
        <v>72.42.03.03</v>
      </c>
      <c r="B1831" s="20" t="str">
        <f>+'[1]Plan1'!B1836</f>
        <v>PERFURATRIZ JUMBO 3 BRACOS COND. C                                             </v>
      </c>
      <c r="C1831" s="21" t="str">
        <f>+'[1]Plan1'!C1836</f>
        <v>hora</v>
      </c>
      <c r="D1831" s="22">
        <f>+'[1]Plan1'!D1836</f>
        <v>530.2</v>
      </c>
    </row>
    <row r="1832" spans="1:4" ht="15" customHeight="1">
      <c r="A1832" s="15" t="str">
        <f>+'[1]Plan1'!A1837</f>
        <v>72.42.03.04</v>
      </c>
      <c r="B1832" s="16" t="str">
        <f>+'[1]Plan1'!B1837</f>
        <v>PERFURATRIZ JUMBO 3 BRACOS COND. D                                             </v>
      </c>
      <c r="C1832" s="17" t="str">
        <f>+'[1]Plan1'!C1837</f>
        <v>hora</v>
      </c>
      <c r="D1832" s="18">
        <f>+'[1]Plan1'!D1837</f>
        <v>551.48</v>
      </c>
    </row>
    <row r="1833" spans="1:4" ht="15" customHeight="1">
      <c r="A1833" s="19" t="str">
        <f>+'[1]Plan1'!A1838</f>
        <v>72.42.04.01</v>
      </c>
      <c r="B1833" s="20" t="str">
        <f>+'[1]Plan1'!B1838</f>
        <v>SONDA ROTATIVA COND. A                                                         </v>
      </c>
      <c r="C1833" s="21" t="str">
        <f>+'[1]Plan1'!C1838</f>
        <v>hora</v>
      </c>
      <c r="D1833" s="22">
        <f>+'[1]Plan1'!D1838</f>
        <v>47.36</v>
      </c>
    </row>
    <row r="1834" spans="1:4" ht="15" customHeight="1">
      <c r="A1834" s="15" t="str">
        <f>+'[1]Plan1'!A1839</f>
        <v>72.42.04.02</v>
      </c>
      <c r="B1834" s="16" t="str">
        <f>+'[1]Plan1'!B1839</f>
        <v>SONDA ROTATIVA COND. B                                                         </v>
      </c>
      <c r="C1834" s="17" t="str">
        <f>+'[1]Plan1'!C1839</f>
        <v>hora</v>
      </c>
      <c r="D1834" s="18">
        <f>+'[1]Plan1'!D1839</f>
        <v>58.09</v>
      </c>
    </row>
    <row r="1835" spans="1:4" ht="15" customHeight="1">
      <c r="A1835" s="19" t="str">
        <f>+'[1]Plan1'!A1840</f>
        <v>72.42.04.03</v>
      </c>
      <c r="B1835" s="20" t="str">
        <f>+'[1]Plan1'!B1840</f>
        <v>SONDA ROTATIVA COND. C                                                         </v>
      </c>
      <c r="C1835" s="21" t="str">
        <f>+'[1]Plan1'!C1840</f>
        <v>hora</v>
      </c>
      <c r="D1835" s="22">
        <f>+'[1]Plan1'!D1840</f>
        <v>60.39</v>
      </c>
    </row>
    <row r="1836" spans="1:4" ht="15" customHeight="1">
      <c r="A1836" s="15" t="str">
        <f>+'[1]Plan1'!A1841</f>
        <v>72.42.04.04</v>
      </c>
      <c r="B1836" s="16" t="str">
        <f>+'[1]Plan1'!B1841</f>
        <v>SONDA ROTATIVA COND. D                                                         </v>
      </c>
      <c r="C1836" s="17" t="str">
        <f>+'[1]Plan1'!C1841</f>
        <v>hora</v>
      </c>
      <c r="D1836" s="18">
        <f>+'[1]Plan1'!D1841</f>
        <v>81.67</v>
      </c>
    </row>
    <row r="1837" spans="1:4" ht="15" customHeight="1">
      <c r="A1837" s="19" t="str">
        <f>+'[1]Plan1'!A1842</f>
        <v>72.42.05.01</v>
      </c>
      <c r="B1837" s="20" t="str">
        <f>+'[1]Plan1'!B1842</f>
        <v>PERFURADOR/CINZAL DE BAIXO PESO COND. A                                        </v>
      </c>
      <c r="C1837" s="21" t="str">
        <f>+'[1]Plan1'!C1842</f>
        <v>hora</v>
      </c>
      <c r="D1837" s="22">
        <f>+'[1]Plan1'!D1842</f>
        <v>15.26</v>
      </c>
    </row>
    <row r="1838" spans="1:4" ht="15" customHeight="1">
      <c r="A1838" s="15" t="str">
        <f>+'[1]Plan1'!A1843</f>
        <v>72.42.05.02</v>
      </c>
      <c r="B1838" s="16" t="str">
        <f>+'[1]Plan1'!B1843</f>
        <v>PERFURADOR/CINZAL DE BAIXO PESO COND. B                                        </v>
      </c>
      <c r="C1838" s="17" t="str">
        <f>+'[1]Plan1'!C1843</f>
        <v>hora</v>
      </c>
      <c r="D1838" s="18">
        <f>+'[1]Plan1'!D1843</f>
        <v>3.36</v>
      </c>
    </row>
    <row r="1839" spans="1:4" ht="15" customHeight="1">
      <c r="A1839" s="19" t="str">
        <f>+'[1]Plan1'!A1844</f>
        <v>72.42.05.03</v>
      </c>
      <c r="B1839" s="20" t="str">
        <f>+'[1]Plan1'!B1844</f>
        <v>PERFURADOR/CINZAL DE BAIXO PESO COND. C                                        </v>
      </c>
      <c r="C1839" s="21" t="str">
        <f>+'[1]Plan1'!C1844</f>
        <v>hora</v>
      </c>
      <c r="D1839" s="22">
        <f>+'[1]Plan1'!D1844</f>
        <v>3.36</v>
      </c>
    </row>
    <row r="1840" spans="1:4" ht="15" customHeight="1">
      <c r="A1840" s="15" t="str">
        <f>+'[1]Plan1'!A1845</f>
        <v>72.42.05.04</v>
      </c>
      <c r="B1840" s="16" t="str">
        <f>+'[1]Plan1'!B1845</f>
        <v>PERFURADOR/CINZAL DE BAIXO PESO COND. D                                        </v>
      </c>
      <c r="C1840" s="17" t="str">
        <f>+'[1]Plan1'!C1845</f>
        <v>hora</v>
      </c>
      <c r="D1840" s="18">
        <f>+'[1]Plan1'!D1845</f>
        <v>17.15</v>
      </c>
    </row>
    <row r="1841" spans="1:4" ht="15" customHeight="1">
      <c r="A1841" s="19" t="str">
        <f>+'[1]Plan1'!A1846</f>
        <v>72.43.01.01</v>
      </c>
      <c r="B1841" s="20" t="str">
        <f>+'[1]Plan1'!B1846</f>
        <v>RETROESCAV./CARREGADEIRA 0,77M3 COND. A                                        </v>
      </c>
      <c r="C1841" s="21" t="str">
        <f>+'[1]Plan1'!C1846</f>
        <v>hora</v>
      </c>
      <c r="D1841" s="22">
        <f>+'[1]Plan1'!D1846</f>
        <v>39.8</v>
      </c>
    </row>
    <row r="1842" spans="1:4" ht="15" customHeight="1">
      <c r="A1842" s="15" t="str">
        <f>+'[1]Plan1'!A1847</f>
        <v>72.43.01.02</v>
      </c>
      <c r="B1842" s="16" t="str">
        <f>+'[1]Plan1'!B1847</f>
        <v>RETROESCAV./CARREGADEIRA 0,77M3 COND. B                                        </v>
      </c>
      <c r="C1842" s="17" t="str">
        <f>+'[1]Plan1'!C1847</f>
        <v>hora</v>
      </c>
      <c r="D1842" s="18">
        <f>+'[1]Plan1'!D1847</f>
        <v>34.15</v>
      </c>
    </row>
    <row r="1843" spans="1:4" ht="15" customHeight="1">
      <c r="A1843" s="19" t="str">
        <f>+'[1]Plan1'!A1848</f>
        <v>72.43.01.03</v>
      </c>
      <c r="B1843" s="20" t="str">
        <f>+'[1]Plan1'!B1848</f>
        <v>RETROESCAV./CARREGADEIRA 0,77M3 COND. C                                        </v>
      </c>
      <c r="C1843" s="21" t="str">
        <f>+'[1]Plan1'!C1848</f>
        <v>hora</v>
      </c>
      <c r="D1843" s="22">
        <f>+'[1]Plan1'!D1848</f>
        <v>72.89</v>
      </c>
    </row>
    <row r="1844" spans="1:4" ht="15" customHeight="1">
      <c r="A1844" s="15" t="str">
        <f>+'[1]Plan1'!A1849</f>
        <v>72.43.01.04</v>
      </c>
      <c r="B1844" s="16" t="str">
        <f>+'[1]Plan1'!B1849</f>
        <v>RETROESCAV./CARREGADEIRA 0,77M3 COND. D                                        </v>
      </c>
      <c r="C1844" s="17" t="str">
        <f>+'[1]Plan1'!C1849</f>
        <v>hora</v>
      </c>
      <c r="D1844" s="18">
        <f>+'[1]Plan1'!D1849</f>
        <v>94.17</v>
      </c>
    </row>
    <row r="1845" spans="1:4" ht="15" customHeight="1">
      <c r="A1845" s="19" t="str">
        <f>+'[1]Plan1'!A1850</f>
        <v>72.44.01.01</v>
      </c>
      <c r="B1845" s="20" t="str">
        <f>+'[1]Plan1'!B1850</f>
        <v>ROCADEIRA MANUAL GASOLINA COND. A                                              </v>
      </c>
      <c r="C1845" s="21" t="str">
        <f>+'[1]Plan1'!C1850</f>
        <v>hora</v>
      </c>
      <c r="D1845" s="22">
        <f>+'[1]Plan1'!D1850</f>
        <v>0.26</v>
      </c>
    </row>
    <row r="1846" spans="1:4" ht="15" customHeight="1">
      <c r="A1846" s="15" t="str">
        <f>+'[1]Plan1'!A1851</f>
        <v>72.44.01.02</v>
      </c>
      <c r="B1846" s="16" t="str">
        <f>+'[1]Plan1'!B1851</f>
        <v>ROCADEIRA MANUAL GASOLINA COND. B                                              </v>
      </c>
      <c r="C1846" s="17" t="str">
        <f>+'[1]Plan1'!C1851</f>
        <v>hora</v>
      </c>
      <c r="D1846" s="18">
        <f>+'[1]Plan1'!D1851</f>
        <v>0.61</v>
      </c>
    </row>
    <row r="1847" spans="1:4" ht="15" customHeight="1">
      <c r="A1847" s="19" t="str">
        <f>+'[1]Plan1'!A1852</f>
        <v>72.44.01.03</v>
      </c>
      <c r="B1847" s="20" t="str">
        <f>+'[1]Plan1'!B1852</f>
        <v>ROCADEIRA MANUAL GASOLINA COND. C                                              </v>
      </c>
      <c r="C1847" s="21" t="str">
        <f>+'[1]Plan1'!C1852</f>
        <v>hora</v>
      </c>
      <c r="D1847" s="22">
        <f>+'[1]Plan1'!D1852</f>
        <v>1.13</v>
      </c>
    </row>
    <row r="1848" spans="1:4" ht="15" customHeight="1">
      <c r="A1848" s="15" t="str">
        <f>+'[1]Plan1'!A1853</f>
        <v>72.44.01.04</v>
      </c>
      <c r="B1848" s="16" t="str">
        <f>+'[1]Plan1'!B1853</f>
        <v>ROCADEIRA MANUAL GASOLINA COND. D                                              </v>
      </c>
      <c r="C1848" s="17" t="str">
        <f>+'[1]Plan1'!C1853</f>
        <v>hora</v>
      </c>
      <c r="D1848" s="18">
        <f>+'[1]Plan1'!D1853</f>
        <v>1.13</v>
      </c>
    </row>
    <row r="1849" spans="1:4" ht="15" customHeight="1">
      <c r="A1849" s="19" t="str">
        <f>+'[1]Plan1'!A1854</f>
        <v>72.44.02.01</v>
      </c>
      <c r="B1849" s="20" t="str">
        <f>+'[1]Plan1'!B1854</f>
        <v>ROCADEIRA MANUAL ELETRICA COND. A                                              </v>
      </c>
      <c r="C1849" s="21" t="str">
        <f>+'[1]Plan1'!C1854</f>
        <v>hora</v>
      </c>
      <c r="D1849" s="22">
        <f>+'[1]Plan1'!D1854</f>
        <v>0.12</v>
      </c>
    </row>
    <row r="1850" spans="1:4" ht="15" customHeight="1">
      <c r="A1850" s="15" t="str">
        <f>+'[1]Plan1'!A1855</f>
        <v>72.44.02.02</v>
      </c>
      <c r="B1850" s="16" t="str">
        <f>+'[1]Plan1'!B1855</f>
        <v>ROCADEIRA MANUAL ELETRICA COND. B                                              </v>
      </c>
      <c r="C1850" s="17" t="str">
        <f>+'[1]Plan1'!C1855</f>
        <v>hora</v>
      </c>
      <c r="D1850" s="18">
        <f>+'[1]Plan1'!D1855</f>
        <v>0.28</v>
      </c>
    </row>
    <row r="1851" spans="1:4" ht="15" customHeight="1">
      <c r="A1851" s="19" t="str">
        <f>+'[1]Plan1'!A1856</f>
        <v>72.44.02.03</v>
      </c>
      <c r="B1851" s="20" t="str">
        <f>+'[1]Plan1'!B1856</f>
        <v>ROCADEIRA MANUAL ELETRICA COND. C                                              </v>
      </c>
      <c r="C1851" s="21" t="str">
        <f>+'[1]Plan1'!C1856</f>
        <v>hora</v>
      </c>
      <c r="D1851" s="22">
        <f>+'[1]Plan1'!D1856</f>
        <v>0.53</v>
      </c>
    </row>
    <row r="1852" spans="1:4" ht="15" customHeight="1">
      <c r="A1852" s="15" t="str">
        <f>+'[1]Plan1'!A1857</f>
        <v>72.44.02.04</v>
      </c>
      <c r="B1852" s="16" t="str">
        <f>+'[1]Plan1'!B1857</f>
        <v>ROCADEIRA MANUAL ELETRICA COND. D                                              </v>
      </c>
      <c r="C1852" s="17" t="str">
        <f>+'[1]Plan1'!C1857</f>
        <v>hora</v>
      </c>
      <c r="D1852" s="18">
        <f>+'[1]Plan1'!D1857</f>
        <v>0.53</v>
      </c>
    </row>
    <row r="1853" spans="1:4" ht="15" customHeight="1">
      <c r="A1853" s="19" t="str">
        <f>+'[1]Plan1'!A1858</f>
        <v>72.44.03.01</v>
      </c>
      <c r="B1853" s="20" t="str">
        <f>+'[1]Plan1'!B1858</f>
        <v>ROCADEIRA ADAPT.P/TRAT.AGRIC.COND. A                                           </v>
      </c>
      <c r="C1853" s="21" t="str">
        <f>+'[1]Plan1'!C1858</f>
        <v>hora</v>
      </c>
      <c r="D1853" s="22">
        <f>+'[1]Plan1'!D1858</f>
        <v>1.08</v>
      </c>
    </row>
    <row r="1854" spans="1:4" ht="15" customHeight="1">
      <c r="A1854" s="15" t="str">
        <f>+'[1]Plan1'!A1859</f>
        <v>72.44.03.02</v>
      </c>
      <c r="B1854" s="16" t="str">
        <f>+'[1]Plan1'!B1859</f>
        <v>ROCADEIRA ADAPT.P/TRAT.AGRIC.COND. B                                           </v>
      </c>
      <c r="C1854" s="17" t="str">
        <f>+'[1]Plan1'!C1859</f>
        <v>hora</v>
      </c>
      <c r="D1854" s="18">
        <f>+'[1]Plan1'!D1859</f>
        <v>2.06</v>
      </c>
    </row>
    <row r="1855" spans="1:4" ht="15" customHeight="1">
      <c r="A1855" s="19" t="str">
        <f>+'[1]Plan1'!A1860</f>
        <v>72.44.03.03</v>
      </c>
      <c r="B1855" s="20" t="str">
        <f>+'[1]Plan1'!B1860</f>
        <v>ROCADEIRA ADAPT.P/TRAT.AGRIC.COND. C                                           </v>
      </c>
      <c r="C1855" s="21" t="str">
        <f>+'[1]Plan1'!C1860</f>
        <v>hora</v>
      </c>
      <c r="D1855" s="22">
        <f>+'[1]Plan1'!D1860</f>
        <v>2.06</v>
      </c>
    </row>
    <row r="1856" spans="1:4" ht="15" customHeight="1">
      <c r="A1856" s="15" t="str">
        <f>+'[1]Plan1'!A1861</f>
        <v>72.44.03.04</v>
      </c>
      <c r="B1856" s="16" t="str">
        <f>+'[1]Plan1'!B1861</f>
        <v>ROCADEIRA ADAPT.P/TRAT.AGRIC. COND. D                                          </v>
      </c>
      <c r="C1856" s="17" t="str">
        <f>+'[1]Plan1'!C1861</f>
        <v>hora</v>
      </c>
      <c r="D1856" s="18">
        <f>+'[1]Plan1'!D1861</f>
        <v>2.06</v>
      </c>
    </row>
    <row r="1857" spans="1:4" ht="15" customHeight="1">
      <c r="A1857" s="19" t="str">
        <f>+'[1]Plan1'!A1862</f>
        <v>72.45.01.01</v>
      </c>
      <c r="B1857" s="20" t="str">
        <f>+'[1]Plan1'!B1862</f>
        <v>ROLO COMPACT.VIBRAT.CILIN./PN 7T COND. A                                       </v>
      </c>
      <c r="C1857" s="21" t="str">
        <f>+'[1]Plan1'!C1862</f>
        <v>hora</v>
      </c>
      <c r="D1857" s="22">
        <f>+'[1]Plan1'!D1862</f>
        <v>40.38</v>
      </c>
    </row>
    <row r="1858" spans="1:4" ht="15" customHeight="1">
      <c r="A1858" s="15" t="str">
        <f>+'[1]Plan1'!A1863</f>
        <v>72.45.01.02</v>
      </c>
      <c r="B1858" s="16" t="str">
        <f>+'[1]Plan1'!B1863</f>
        <v>ROLO COMPACT.VIBRAT.CILIN./PN 7T COND. B                                       </v>
      </c>
      <c r="C1858" s="17" t="str">
        <f>+'[1]Plan1'!C1863</f>
        <v>hora</v>
      </c>
      <c r="D1858" s="18">
        <f>+'[1]Plan1'!D1863</f>
        <v>31.99</v>
      </c>
    </row>
    <row r="1859" spans="1:4" ht="15" customHeight="1">
      <c r="A1859" s="19" t="str">
        <f>+'[1]Plan1'!A1864</f>
        <v>72.45.01.03</v>
      </c>
      <c r="B1859" s="20" t="str">
        <f>+'[1]Plan1'!B1864</f>
        <v>ROLO COMPACT.VIBRAT.CILIN./PN 7T COND. C                                       </v>
      </c>
      <c r="C1859" s="21" t="str">
        <f>+'[1]Plan1'!C1864</f>
        <v>hora</v>
      </c>
      <c r="D1859" s="22">
        <f>+'[1]Plan1'!D1864</f>
        <v>71.03</v>
      </c>
    </row>
    <row r="1860" spans="1:4" ht="15" customHeight="1">
      <c r="A1860" s="15" t="str">
        <f>+'[1]Plan1'!A1865</f>
        <v>72.45.01.04</v>
      </c>
      <c r="B1860" s="16" t="str">
        <f>+'[1]Plan1'!B1865</f>
        <v>ROLO COMPACT.VIBRAT.CILIN./PN 7T COND. D                                       </v>
      </c>
      <c r="C1860" s="17" t="str">
        <f>+'[1]Plan1'!C1865</f>
        <v>hora</v>
      </c>
      <c r="D1860" s="18">
        <f>+'[1]Plan1'!D1865</f>
        <v>92.31</v>
      </c>
    </row>
    <row r="1861" spans="1:4" ht="15" customHeight="1">
      <c r="A1861" s="19" t="str">
        <f>+'[1]Plan1'!A1866</f>
        <v>72.45.02.01</v>
      </c>
      <c r="B1861" s="20" t="str">
        <f>+'[1]Plan1'!B1866</f>
        <v>ROLO COMPACT.VIBRAT.CILIN./PN7,7T COND.A                                       </v>
      </c>
      <c r="C1861" s="21" t="str">
        <f>+'[1]Plan1'!C1866</f>
        <v>hora</v>
      </c>
      <c r="D1861" s="22">
        <f>+'[1]Plan1'!D1866</f>
        <v>40.86</v>
      </c>
    </row>
    <row r="1862" spans="1:4" ht="15" customHeight="1">
      <c r="A1862" s="15" t="str">
        <f>+'[1]Plan1'!A1867</f>
        <v>72.45.02.02</v>
      </c>
      <c r="B1862" s="16" t="str">
        <f>+'[1]Plan1'!B1867</f>
        <v>ROLO COMPACT.VIBRAT.CILIN./PN7,7T COND.B                                       </v>
      </c>
      <c r="C1862" s="17" t="str">
        <f>+'[1]Plan1'!C1867</f>
        <v>hora</v>
      </c>
      <c r="D1862" s="18">
        <f>+'[1]Plan1'!D1867</f>
        <v>32.8</v>
      </c>
    </row>
    <row r="1863" spans="1:4" ht="15" customHeight="1">
      <c r="A1863" s="19" t="str">
        <f>+'[1]Plan1'!A1868</f>
        <v>72.45.02.03</v>
      </c>
      <c r="B1863" s="20" t="str">
        <f>+'[1]Plan1'!B1868</f>
        <v>ROLO COMPACT.VIBRAT.CILIN./PN7,7T COND.C                                       </v>
      </c>
      <c r="C1863" s="21" t="str">
        <f>+'[1]Plan1'!C1868</f>
        <v>hora</v>
      </c>
      <c r="D1863" s="22">
        <f>+'[1]Plan1'!D1868</f>
        <v>71.83</v>
      </c>
    </row>
    <row r="1864" spans="1:4" ht="15" customHeight="1">
      <c r="A1864" s="15" t="str">
        <f>+'[1]Plan1'!A1869</f>
        <v>72.45.02.04</v>
      </c>
      <c r="B1864" s="16" t="str">
        <f>+'[1]Plan1'!B1869</f>
        <v>ROLO COMPACT.VIBRAT.CILIN./PN7,7T COND.D                                       </v>
      </c>
      <c r="C1864" s="17" t="str">
        <f>+'[1]Plan1'!C1869</f>
        <v>hora</v>
      </c>
      <c r="D1864" s="18">
        <f>+'[1]Plan1'!D1869</f>
        <v>93.11</v>
      </c>
    </row>
    <row r="1865" spans="1:4" ht="15" customHeight="1">
      <c r="A1865" s="19" t="str">
        <f>+'[1]Plan1'!A1870</f>
        <v>72.45.03.01</v>
      </c>
      <c r="B1865" s="20" t="str">
        <f>+'[1]Plan1'!B1870</f>
        <v>ROLO COMPACT.VIBRAT.CILIN./PN10T COND.A                                        </v>
      </c>
      <c r="C1865" s="21" t="str">
        <f>+'[1]Plan1'!C1870</f>
        <v>hora</v>
      </c>
      <c r="D1865" s="22">
        <f>+'[1]Plan1'!D1870</f>
        <v>48.49</v>
      </c>
    </row>
    <row r="1866" spans="1:4" ht="15" customHeight="1">
      <c r="A1866" s="15" t="str">
        <f>+'[1]Plan1'!A1871</f>
        <v>72.45.03.02</v>
      </c>
      <c r="B1866" s="16" t="str">
        <f>+'[1]Plan1'!B1871</f>
        <v>ROLO COMPACT.VIBRAT.CILIN./PN10T COND.B                                        </v>
      </c>
      <c r="C1866" s="17" t="str">
        <f>+'[1]Plan1'!C1871</f>
        <v>hora</v>
      </c>
      <c r="D1866" s="18">
        <f>+'[1]Plan1'!D1871</f>
        <v>45.58</v>
      </c>
    </row>
    <row r="1867" spans="1:4" ht="15" customHeight="1">
      <c r="A1867" s="19" t="str">
        <f>+'[1]Plan1'!A1872</f>
        <v>72.45.03.03</v>
      </c>
      <c r="B1867" s="20" t="str">
        <f>+'[1]Plan1'!B1872</f>
        <v>ROLO COMPACT VIBRAT.CILIN./PN10T COND.C                                        </v>
      </c>
      <c r="C1867" s="21" t="str">
        <f>+'[1]Plan1'!C1872</f>
        <v>hora</v>
      </c>
      <c r="D1867" s="22">
        <f>+'[1]Plan1'!D1872</f>
        <v>107.58</v>
      </c>
    </row>
    <row r="1868" spans="1:4" ht="15" customHeight="1">
      <c r="A1868" s="15" t="str">
        <f>+'[1]Plan1'!A1873</f>
        <v>72.45.03.04</v>
      </c>
      <c r="B1868" s="16" t="str">
        <f>+'[1]Plan1'!B1873</f>
        <v>ROLO COMPACT.VIBRAT.CILIN./PN10T COND.D                                        </v>
      </c>
      <c r="C1868" s="17" t="str">
        <f>+'[1]Plan1'!C1873</f>
        <v>hora</v>
      </c>
      <c r="D1868" s="18">
        <f>+'[1]Plan1'!D1873</f>
        <v>128.85</v>
      </c>
    </row>
    <row r="1869" spans="1:4" ht="15" customHeight="1">
      <c r="A1869" s="19" t="str">
        <f>+'[1]Plan1'!A1874</f>
        <v>72.45.04.01</v>
      </c>
      <c r="B1869" s="20" t="str">
        <f>+'[1]Plan1'!B1874</f>
        <v>ROLO COMPACT.VIBR.CILIN./PN 11,3T COND.A                                       </v>
      </c>
      <c r="C1869" s="21" t="str">
        <f>+'[1]Plan1'!C1874</f>
        <v>hora</v>
      </c>
      <c r="D1869" s="22">
        <f>+'[1]Plan1'!D1874</f>
        <v>52.07</v>
      </c>
    </row>
    <row r="1870" spans="1:4" ht="15" customHeight="1">
      <c r="A1870" s="15" t="str">
        <f>+'[1]Plan1'!A1875</f>
        <v>72.45.04.02</v>
      </c>
      <c r="B1870" s="16" t="str">
        <f>+'[1]Plan1'!B1875</f>
        <v>ROLO COMPACT.VIBR.CILIN./PN 11,3T COND.B                                       </v>
      </c>
      <c r="C1870" s="17" t="str">
        <f>+'[1]Plan1'!C1875</f>
        <v>hora</v>
      </c>
      <c r="D1870" s="18">
        <f>+'[1]Plan1'!D1875</f>
        <v>51.58</v>
      </c>
    </row>
    <row r="1871" spans="1:4" ht="15" customHeight="1">
      <c r="A1871" s="19" t="str">
        <f>+'[1]Plan1'!A1876</f>
        <v>72.45.04.03</v>
      </c>
      <c r="B1871" s="20" t="str">
        <f>+'[1]Plan1'!B1876</f>
        <v>ROLO COMPACT.VIBR.CILIN./PN 11,3T COND.C                                       </v>
      </c>
      <c r="C1871" s="21" t="str">
        <f>+'[1]Plan1'!C1876</f>
        <v>hora</v>
      </c>
      <c r="D1871" s="22">
        <f>+'[1]Plan1'!D1876</f>
        <v>130.23</v>
      </c>
    </row>
    <row r="1872" spans="1:4" ht="15" customHeight="1">
      <c r="A1872" s="15" t="str">
        <f>+'[1]Plan1'!A1877</f>
        <v>72.45.04.04</v>
      </c>
      <c r="B1872" s="16" t="str">
        <f>+'[1]Plan1'!B1877</f>
        <v>ROLO COMPACT.VIBR.CILIN./PN 11,3T COND.D                                       </v>
      </c>
      <c r="C1872" s="17" t="str">
        <f>+'[1]Plan1'!C1877</f>
        <v>hora</v>
      </c>
      <c r="D1872" s="18">
        <f>+'[1]Plan1'!D1877</f>
        <v>151.51</v>
      </c>
    </row>
    <row r="1873" spans="1:4" ht="15" customHeight="1">
      <c r="A1873" s="19" t="str">
        <f>+'[1]Plan1'!A1878</f>
        <v>72.45.05.01</v>
      </c>
      <c r="B1873" s="20" t="str">
        <f>+'[1]Plan1'!B1878</f>
        <v>ROLO COMPACT.VIBR.CILIN./PN 15,5T COND.A                                       </v>
      </c>
      <c r="C1873" s="21" t="str">
        <f>+'[1]Plan1'!C1878</f>
        <v>hora</v>
      </c>
      <c r="D1873" s="22">
        <f>+'[1]Plan1'!D1878</f>
        <v>58.63</v>
      </c>
    </row>
    <row r="1874" spans="1:4" ht="15" customHeight="1">
      <c r="A1874" s="15" t="str">
        <f>+'[1]Plan1'!A1879</f>
        <v>72.45.05.02</v>
      </c>
      <c r="B1874" s="16" t="str">
        <f>+'[1]Plan1'!B1879</f>
        <v>ROLO COMPACT.VIBR.CILIN./PN 15,5T COND.B                                       </v>
      </c>
      <c r="C1874" s="17" t="str">
        <f>+'[1]Plan1'!C1879</f>
        <v>hora</v>
      </c>
      <c r="D1874" s="18">
        <f>+'[1]Plan1'!D1879</f>
        <v>62.57</v>
      </c>
    </row>
    <row r="1875" spans="1:4" ht="15" customHeight="1">
      <c r="A1875" s="19" t="str">
        <f>+'[1]Plan1'!A1880</f>
        <v>72.45.05.03</v>
      </c>
      <c r="B1875" s="20" t="str">
        <f>+'[1]Plan1'!B1880</f>
        <v>ROLO COMPACT.VIBR.CILIN./PN 15,5T COND.C                                       </v>
      </c>
      <c r="C1875" s="21" t="str">
        <f>+'[1]Plan1'!C1880</f>
        <v>hora</v>
      </c>
      <c r="D1875" s="22">
        <f>+'[1]Plan1'!D1880</f>
        <v>139.16</v>
      </c>
    </row>
    <row r="1876" spans="1:4" ht="15" customHeight="1">
      <c r="A1876" s="15" t="str">
        <f>+'[1]Plan1'!A1881</f>
        <v>72.45.05.04</v>
      </c>
      <c r="B1876" s="16" t="str">
        <f>+'[1]Plan1'!B1881</f>
        <v>ROLO COMPACT.VIBR.CILIN./PN 15,5T COND.D                                       </v>
      </c>
      <c r="C1876" s="17" t="str">
        <f>+'[1]Plan1'!C1881</f>
        <v>hora</v>
      </c>
      <c r="D1876" s="18">
        <f>+'[1]Plan1'!D1881</f>
        <v>160.43</v>
      </c>
    </row>
    <row r="1877" spans="1:4" ht="15" customHeight="1">
      <c r="A1877" s="19" t="str">
        <f>+'[1]Plan1'!A1882</f>
        <v>72.45.06.01</v>
      </c>
      <c r="B1877" s="20" t="str">
        <f>+'[1]Plan1'!B1882</f>
        <v>ROLO COMP.PE DE CARN./PN 15,5T COND. A                                         </v>
      </c>
      <c r="C1877" s="21" t="str">
        <f>+'[1]Plan1'!C1882</f>
        <v>hora</v>
      </c>
      <c r="D1877" s="22">
        <f>+'[1]Plan1'!D1882</f>
        <v>59.04</v>
      </c>
    </row>
    <row r="1878" spans="1:4" ht="15" customHeight="1">
      <c r="A1878" s="15" t="str">
        <f>+'[1]Plan1'!A1883</f>
        <v>72.45.06.02</v>
      </c>
      <c r="B1878" s="16" t="str">
        <f>+'[1]Plan1'!B1883</f>
        <v>ROLO COMP.PE DE CARN./PN 15,5T COND. B                                         </v>
      </c>
      <c r="C1878" s="17" t="str">
        <f>+'[1]Plan1'!C1883</f>
        <v>hora</v>
      </c>
      <c r="D1878" s="18">
        <f>+'[1]Plan1'!D1883</f>
        <v>63.26</v>
      </c>
    </row>
    <row r="1879" spans="1:4" ht="15" customHeight="1">
      <c r="A1879" s="19" t="str">
        <f>+'[1]Plan1'!A1884</f>
        <v>72.45.06.03</v>
      </c>
      <c r="B1879" s="20" t="str">
        <f>+'[1]Plan1'!B1884</f>
        <v>ROLO COMP.PE DE CARN./PN 15,5T COND. C                                         </v>
      </c>
      <c r="C1879" s="21" t="str">
        <f>+'[1]Plan1'!C1884</f>
        <v>hora</v>
      </c>
      <c r="D1879" s="22">
        <f>+'[1]Plan1'!D1884</f>
        <v>148.12</v>
      </c>
    </row>
    <row r="1880" spans="1:4" ht="15" customHeight="1">
      <c r="A1880" s="15" t="str">
        <f>+'[1]Plan1'!A1885</f>
        <v>72.45.06.04</v>
      </c>
      <c r="B1880" s="16" t="str">
        <f>+'[1]Plan1'!B1885</f>
        <v>ROLO COMP.PE DE CARN./PN 15,5T COND. D                                         </v>
      </c>
      <c r="C1880" s="17" t="str">
        <f>+'[1]Plan1'!C1885</f>
        <v>hora</v>
      </c>
      <c r="D1880" s="18">
        <f>+'[1]Plan1'!D1885</f>
        <v>169.4</v>
      </c>
    </row>
    <row r="1881" spans="1:4" ht="15" customHeight="1">
      <c r="A1881" s="19" t="str">
        <f>+'[1]Plan1'!A1886</f>
        <v>72.46.01.01</v>
      </c>
      <c r="B1881" s="20" t="str">
        <f>+'[1]Plan1'!B1886</f>
        <v>ROLO COMPACT.VIBR.ASF.7,2T COND. A                                             </v>
      </c>
      <c r="C1881" s="21" t="str">
        <f>+'[1]Plan1'!C1886</f>
        <v>hora</v>
      </c>
      <c r="D1881" s="22">
        <f>+'[1]Plan1'!D1886</f>
        <v>40.83</v>
      </c>
    </row>
    <row r="1882" spans="1:4" ht="15" customHeight="1">
      <c r="A1882" s="15" t="str">
        <f>+'[1]Plan1'!A1887</f>
        <v>72.46.01.02</v>
      </c>
      <c r="B1882" s="16" t="str">
        <f>+'[1]Plan1'!B1887</f>
        <v>ROLO COMPACT.VIBR.ASF.7,2T COND. B                                             </v>
      </c>
      <c r="C1882" s="17" t="str">
        <f>+'[1]Plan1'!C1887</f>
        <v>hora</v>
      </c>
      <c r="D1882" s="18">
        <f>+'[1]Plan1'!D1887</f>
        <v>32.76</v>
      </c>
    </row>
    <row r="1883" spans="1:4" ht="15" customHeight="1">
      <c r="A1883" s="19" t="str">
        <f>+'[1]Plan1'!A1888</f>
        <v>72.46.01.03</v>
      </c>
      <c r="B1883" s="20" t="str">
        <f>+'[1]Plan1'!B1888</f>
        <v>ROLO COMPACT.VIBR.ASF.7,2T COND. C                                             </v>
      </c>
      <c r="C1883" s="21" t="str">
        <f>+'[1]Plan1'!C1888</f>
        <v>hora</v>
      </c>
      <c r="D1883" s="22">
        <f>+'[1]Plan1'!D1888</f>
        <v>83.14</v>
      </c>
    </row>
    <row r="1884" spans="1:4" ht="15" customHeight="1">
      <c r="A1884" s="15" t="str">
        <f>+'[1]Plan1'!A1889</f>
        <v>72.46.01.04</v>
      </c>
      <c r="B1884" s="16" t="str">
        <f>+'[1]Plan1'!B1889</f>
        <v>ROLO COMPACT.VIBR.ASF.7,2T COND. D                                             </v>
      </c>
      <c r="C1884" s="17" t="str">
        <f>+'[1]Plan1'!C1889</f>
        <v>hora</v>
      </c>
      <c r="D1884" s="18">
        <f>+'[1]Plan1'!D1889</f>
        <v>104.42</v>
      </c>
    </row>
    <row r="1885" spans="1:4" ht="15" customHeight="1">
      <c r="A1885" s="19" t="str">
        <f>+'[1]Plan1'!A1890</f>
        <v>72.46.02.01</v>
      </c>
      <c r="B1885" s="20" t="str">
        <f>+'[1]Plan1'!B1890</f>
        <v>ROLO COMPACT.VIBR.ASF.10,2T COND. A                                            </v>
      </c>
      <c r="C1885" s="21" t="str">
        <f>+'[1]Plan1'!C1890</f>
        <v>hora</v>
      </c>
      <c r="D1885" s="22">
        <f>+'[1]Plan1'!D1890</f>
        <v>50.76</v>
      </c>
    </row>
    <row r="1886" spans="1:4" ht="15" customHeight="1">
      <c r="A1886" s="15" t="str">
        <f>+'[1]Plan1'!A1891</f>
        <v>72.46.02.02</v>
      </c>
      <c r="B1886" s="16" t="str">
        <f>+'[1]Plan1'!B1891</f>
        <v>ROLO COMPACT.VIBR.ASF.10,2T COND. B                                            </v>
      </c>
      <c r="C1886" s="17" t="str">
        <f>+'[1]Plan1'!C1891</f>
        <v>hora</v>
      </c>
      <c r="D1886" s="18">
        <f>+'[1]Plan1'!D1891</f>
        <v>49.38</v>
      </c>
    </row>
    <row r="1887" spans="1:4" ht="15" customHeight="1">
      <c r="A1887" s="19" t="str">
        <f>+'[1]Plan1'!A1892</f>
        <v>72.46.02.03</v>
      </c>
      <c r="B1887" s="20" t="str">
        <f>+'[1]Plan1'!B1892</f>
        <v>ROLO COMPACT.VIBR.ASF.10,2T COND. C                                            </v>
      </c>
      <c r="C1887" s="21" t="str">
        <f>+'[1]Plan1'!C1892</f>
        <v>hora</v>
      </c>
      <c r="D1887" s="22">
        <f>+'[1]Plan1'!D1892</f>
        <v>135.17</v>
      </c>
    </row>
    <row r="1888" spans="1:4" ht="15" customHeight="1">
      <c r="A1888" s="15" t="str">
        <f>+'[1]Plan1'!A1893</f>
        <v>72.46.02.04</v>
      </c>
      <c r="B1888" s="16" t="str">
        <f>+'[1]Plan1'!B1893</f>
        <v>ROLO COMPACT.VIBR.ASF.10,2T COND. D                                            </v>
      </c>
      <c r="C1888" s="17" t="str">
        <f>+'[1]Plan1'!C1893</f>
        <v>hora</v>
      </c>
      <c r="D1888" s="18">
        <f>+'[1]Plan1'!D1893</f>
        <v>156.45</v>
      </c>
    </row>
    <row r="1889" spans="1:4" ht="15" customHeight="1">
      <c r="A1889" s="19" t="str">
        <f>+'[1]Plan1'!A1894</f>
        <v>72.47.01.01</v>
      </c>
      <c r="B1889" s="20" t="str">
        <f>+'[1]Plan1'!B1894</f>
        <v>ROLO COMPACT. TANDEM 2,3TON COND. A                                            </v>
      </c>
      <c r="C1889" s="21" t="str">
        <f>+'[1]Plan1'!C1894</f>
        <v>hora</v>
      </c>
      <c r="D1889" s="22">
        <f>+'[1]Plan1'!D1894</f>
        <v>31.35</v>
      </c>
    </row>
    <row r="1890" spans="1:4" ht="15" customHeight="1">
      <c r="A1890" s="15" t="str">
        <f>+'[1]Plan1'!A1895</f>
        <v>72.47.01.02</v>
      </c>
      <c r="B1890" s="16" t="str">
        <f>+'[1]Plan1'!B1895</f>
        <v>ROLO COMPACT. TANDEM 2,3TON COND. B                                            </v>
      </c>
      <c r="C1890" s="17" t="str">
        <f>+'[1]Plan1'!C1895</f>
        <v>hora</v>
      </c>
      <c r="D1890" s="18">
        <f>+'[1]Plan1'!D1895</f>
        <v>16.87</v>
      </c>
    </row>
    <row r="1891" spans="1:4" ht="15" customHeight="1">
      <c r="A1891" s="19" t="str">
        <f>+'[1]Plan1'!A1896</f>
        <v>72.47.01.03</v>
      </c>
      <c r="B1891" s="20" t="str">
        <f>+'[1]Plan1'!B1896</f>
        <v>ROLO COMPACT. TANDEM 2,3TON COND. C                                            </v>
      </c>
      <c r="C1891" s="21" t="str">
        <f>+'[1]Plan1'!C1896</f>
        <v>hora</v>
      </c>
      <c r="D1891" s="22">
        <f>+'[1]Plan1'!D1896</f>
        <v>28.69</v>
      </c>
    </row>
    <row r="1892" spans="1:4" ht="15" customHeight="1">
      <c r="A1892" s="15" t="str">
        <f>+'[1]Plan1'!A1897</f>
        <v>72.47.01.04</v>
      </c>
      <c r="B1892" s="16" t="str">
        <f>+'[1]Plan1'!B1897</f>
        <v>ROLO COMPACT. TANDEM 2,3TON COND. D                                            </v>
      </c>
      <c r="C1892" s="17" t="str">
        <f>+'[1]Plan1'!C1897</f>
        <v>hora</v>
      </c>
      <c r="D1892" s="18">
        <f>+'[1]Plan1'!D1897</f>
        <v>49.96</v>
      </c>
    </row>
    <row r="1893" spans="1:4" ht="15" customHeight="1">
      <c r="A1893" s="19" t="str">
        <f>+'[1]Plan1'!A1898</f>
        <v>72.47.02.01</v>
      </c>
      <c r="B1893" s="20" t="str">
        <f>+'[1]Plan1'!B1898</f>
        <v>ROLO COMPACT. TANDEM 7TON COND. A                                              </v>
      </c>
      <c r="C1893" s="21" t="str">
        <f>+'[1]Plan1'!C1898</f>
        <v>hora</v>
      </c>
      <c r="D1893" s="22">
        <f>+'[1]Plan1'!D1898</f>
        <v>52.55</v>
      </c>
    </row>
    <row r="1894" spans="1:4" ht="15" customHeight="1">
      <c r="A1894" s="15" t="str">
        <f>+'[1]Plan1'!A1899</f>
        <v>72.47.02.02</v>
      </c>
      <c r="B1894" s="16" t="str">
        <f>+'[1]Plan1'!B1899</f>
        <v>ROLO COMPACT. TANDEM 7TON COND. B                                              </v>
      </c>
      <c r="C1894" s="17" t="str">
        <f>+'[1]Plan1'!C1899</f>
        <v>hora</v>
      </c>
      <c r="D1894" s="18">
        <f>+'[1]Plan1'!D1899</f>
        <v>52.38</v>
      </c>
    </row>
    <row r="1895" spans="1:4" ht="15" customHeight="1">
      <c r="A1895" s="19" t="str">
        <f>+'[1]Plan1'!A1900</f>
        <v>72.47.02.03</v>
      </c>
      <c r="B1895" s="20" t="str">
        <f>+'[1]Plan1'!B1900</f>
        <v>ROLO COMPACT. TANDEM 7TON COND. C                                              </v>
      </c>
      <c r="C1895" s="21" t="str">
        <f>+'[1]Plan1'!C1900</f>
        <v>hora</v>
      </c>
      <c r="D1895" s="22">
        <f>+'[1]Plan1'!D1900</f>
        <v>83.89</v>
      </c>
    </row>
    <row r="1896" spans="1:4" ht="15" customHeight="1">
      <c r="A1896" s="15" t="str">
        <f>+'[1]Plan1'!A1901</f>
        <v>72.47.02.04</v>
      </c>
      <c r="B1896" s="16" t="str">
        <f>+'[1]Plan1'!B1901</f>
        <v>ROLO COMPACT. TANDEM 7TON COND. D                                              </v>
      </c>
      <c r="C1896" s="17" t="str">
        <f>+'[1]Plan1'!C1901</f>
        <v>hora</v>
      </c>
      <c r="D1896" s="18">
        <f>+'[1]Plan1'!D1901</f>
        <v>105.16</v>
      </c>
    </row>
    <row r="1897" spans="1:4" ht="15" customHeight="1">
      <c r="A1897" s="19" t="str">
        <f>+'[1]Plan1'!A1902</f>
        <v>72.47.03.01</v>
      </c>
      <c r="B1897" s="20" t="str">
        <f>+'[1]Plan1'!B1902</f>
        <v>ROLO COMPACT. TANDEM 12TON COND. A                                             </v>
      </c>
      <c r="C1897" s="21" t="str">
        <f>+'[1]Plan1'!C1902</f>
        <v>hora</v>
      </c>
      <c r="D1897" s="22">
        <f>+'[1]Plan1'!D1902</f>
        <v>55.1</v>
      </c>
    </row>
    <row r="1898" spans="1:4" ht="15" customHeight="1">
      <c r="A1898" s="15" t="str">
        <f>+'[1]Plan1'!A1903</f>
        <v>72.47.03.02</v>
      </c>
      <c r="B1898" s="16" t="str">
        <f>+'[1]Plan1'!B1903</f>
        <v>ROLO COMPACT. TANDEM 12TON COND. B                                             </v>
      </c>
      <c r="C1898" s="17" t="str">
        <f>+'[1]Plan1'!C1903</f>
        <v>hora</v>
      </c>
      <c r="D1898" s="18">
        <f>+'[1]Plan1'!D1903</f>
        <v>56.65</v>
      </c>
    </row>
    <row r="1899" spans="1:4" ht="15" customHeight="1">
      <c r="A1899" s="19" t="str">
        <f>+'[1]Plan1'!A1904</f>
        <v>72.47.03.03</v>
      </c>
      <c r="B1899" s="20" t="str">
        <f>+'[1]Plan1'!B1904</f>
        <v>ROLO COMPACT. TANDEM 12TON COND. C                                             </v>
      </c>
      <c r="C1899" s="21" t="str">
        <f>+'[1]Plan1'!C1904</f>
        <v>hora</v>
      </c>
      <c r="D1899" s="22">
        <f>+'[1]Plan1'!D1904</f>
        <v>108.28</v>
      </c>
    </row>
    <row r="1900" spans="1:4" ht="15" customHeight="1">
      <c r="A1900" s="15" t="str">
        <f>+'[1]Plan1'!A1905</f>
        <v>72.47.03.04</v>
      </c>
      <c r="B1900" s="16" t="str">
        <f>+'[1]Plan1'!B1905</f>
        <v>ROLO COMPACT. TANDEM 12TON COND. D                                             </v>
      </c>
      <c r="C1900" s="17" t="str">
        <f>+'[1]Plan1'!C1905</f>
        <v>hora</v>
      </c>
      <c r="D1900" s="18">
        <f>+'[1]Plan1'!D1905</f>
        <v>129.56</v>
      </c>
    </row>
    <row r="1901" spans="1:4" ht="15" customHeight="1">
      <c r="A1901" s="19" t="str">
        <f>+'[1]Plan1'!A1906</f>
        <v>72.48.01.01</v>
      </c>
      <c r="B1901" s="20" t="str">
        <f>+'[1]Plan1'!B1906</f>
        <v>ROLO COMPACT.S/PNEU P/ASF. 12,5T COND. A                                       </v>
      </c>
      <c r="C1901" s="21" t="str">
        <f>+'[1]Plan1'!C1906</f>
        <v>hora</v>
      </c>
      <c r="D1901" s="22">
        <f>+'[1]Plan1'!D1906</f>
        <v>41.4</v>
      </c>
    </row>
    <row r="1902" spans="1:4" ht="15" customHeight="1">
      <c r="A1902" s="15" t="str">
        <f>+'[1]Plan1'!A1907</f>
        <v>72.48.01.02</v>
      </c>
      <c r="B1902" s="16" t="str">
        <f>+'[1]Plan1'!B1907</f>
        <v>ROLO COMPACT.S/PNEU P/ASF. 12,5T COND. B                                       </v>
      </c>
      <c r="C1902" s="17" t="str">
        <f>+'[1]Plan1'!C1907</f>
        <v>hora</v>
      </c>
      <c r="D1902" s="18">
        <f>+'[1]Plan1'!D1907</f>
        <v>33.7</v>
      </c>
    </row>
    <row r="1903" spans="1:4" ht="15" customHeight="1">
      <c r="A1903" s="19" t="str">
        <f>+'[1]Plan1'!A1908</f>
        <v>72.48.01.03</v>
      </c>
      <c r="B1903" s="20" t="str">
        <f>+'[1]Plan1'!B1908</f>
        <v>ROLO COMPACT.S/PNEU P/ASF. 12,5T COND. C                                       </v>
      </c>
      <c r="C1903" s="21" t="str">
        <f>+'[1]Plan1'!C1908</f>
        <v>hora</v>
      </c>
      <c r="D1903" s="22">
        <f>+'[1]Plan1'!D1908</f>
        <v>92.71</v>
      </c>
    </row>
    <row r="1904" spans="1:4" ht="15" customHeight="1">
      <c r="A1904" s="15" t="str">
        <f>+'[1]Plan1'!A1909</f>
        <v>72.48.01.04</v>
      </c>
      <c r="B1904" s="16" t="str">
        <f>+'[1]Plan1'!B1909</f>
        <v>ROLO COMPACT.S/PNEU P/ASF. 12,5T COND. D                                       </v>
      </c>
      <c r="C1904" s="17" t="str">
        <f>+'[1]Plan1'!C1909</f>
        <v>hora</v>
      </c>
      <c r="D1904" s="18">
        <f>+'[1]Plan1'!D1909</f>
        <v>113.98</v>
      </c>
    </row>
    <row r="1905" spans="1:4" ht="15" customHeight="1">
      <c r="A1905" s="19" t="str">
        <f>+'[1]Plan1'!A1910</f>
        <v>72.48.02.01</v>
      </c>
      <c r="B1905" s="20" t="str">
        <f>+'[1]Plan1'!B1910</f>
        <v>ROLO COMPACT. S/PNEU P/ASF. 27T COND. A                                        </v>
      </c>
      <c r="C1905" s="21" t="str">
        <f>+'[1]Plan1'!C1910</f>
        <v>hora</v>
      </c>
      <c r="D1905" s="22">
        <f>+'[1]Plan1'!D1910</f>
        <v>52.93</v>
      </c>
    </row>
    <row r="1906" spans="1:4" ht="15" customHeight="1">
      <c r="A1906" s="15" t="str">
        <f>+'[1]Plan1'!A1911</f>
        <v>72.48.02.02</v>
      </c>
      <c r="B1906" s="16" t="str">
        <f>+'[1]Plan1'!B1911</f>
        <v>ROLO COMPACT. S/PNEU P/ASF. 27T COND. B                                        </v>
      </c>
      <c r="C1906" s="17" t="str">
        <f>+'[1]Plan1'!C1911</f>
        <v>hora</v>
      </c>
      <c r="D1906" s="18">
        <f>+'[1]Plan1'!D1911</f>
        <v>53.02</v>
      </c>
    </row>
    <row r="1907" spans="1:4" ht="15" customHeight="1">
      <c r="A1907" s="19" t="str">
        <f>+'[1]Plan1'!A1912</f>
        <v>72.48.02.03</v>
      </c>
      <c r="B1907" s="20" t="str">
        <f>+'[1]Plan1'!B1912</f>
        <v>ROLO COMPACT. S/PNEU P/ASF. 27T COND. C                                        </v>
      </c>
      <c r="C1907" s="21" t="str">
        <f>+'[1]Plan1'!C1912</f>
        <v>hora</v>
      </c>
      <c r="D1907" s="22">
        <f>+'[1]Plan1'!D1912</f>
        <v>116.49</v>
      </c>
    </row>
    <row r="1908" spans="1:4" ht="15" customHeight="1">
      <c r="A1908" s="15" t="str">
        <f>+'[1]Plan1'!A1913</f>
        <v>72.48.02.04</v>
      </c>
      <c r="B1908" s="16" t="str">
        <f>+'[1]Plan1'!B1913</f>
        <v>ROLO COMPACT. S/PNEU P/ASF. 27T COND. D                                        </v>
      </c>
      <c r="C1908" s="17" t="str">
        <f>+'[1]Plan1'!C1913</f>
        <v>hora</v>
      </c>
      <c r="D1908" s="18">
        <f>+'[1]Plan1'!D1913</f>
        <v>137.77</v>
      </c>
    </row>
    <row r="1909" spans="1:4" ht="15" customHeight="1">
      <c r="A1909" s="19" t="str">
        <f>+'[1]Plan1'!A1914</f>
        <v>72.49.01.01</v>
      </c>
      <c r="B1909" s="20" t="str">
        <f>+'[1]Plan1'!B1914</f>
        <v>TRATOR AGRIC.C/PESO DE 3,7T COND. A                                            </v>
      </c>
      <c r="C1909" s="21" t="str">
        <f>+'[1]Plan1'!C1914</f>
        <v>hora</v>
      </c>
      <c r="D1909" s="22">
        <f>+'[1]Plan1'!D1914</f>
        <v>28.11</v>
      </c>
    </row>
    <row r="1910" spans="1:4" ht="15" customHeight="1">
      <c r="A1910" s="15" t="str">
        <f>+'[1]Plan1'!A1915</f>
        <v>72.49.01.02</v>
      </c>
      <c r="B1910" s="16" t="str">
        <f>+'[1]Plan1'!B1915</f>
        <v>TRATOR AGRIC.C/PESO DE 3,7T COND. B                                            </v>
      </c>
      <c r="C1910" s="17" t="str">
        <f>+'[1]Plan1'!C1915</f>
        <v>hora</v>
      </c>
      <c r="D1910" s="18">
        <f>+'[1]Plan1'!D1915</f>
        <v>12.34</v>
      </c>
    </row>
    <row r="1911" spans="1:4" ht="15" customHeight="1">
      <c r="A1911" s="19" t="str">
        <f>+'[1]Plan1'!A1916</f>
        <v>72.49.01.03</v>
      </c>
      <c r="B1911" s="20" t="str">
        <f>+'[1]Plan1'!B1916</f>
        <v>TRATOR AGRIC.C/PESO DE 3,7T COND. C                                            </v>
      </c>
      <c r="C1911" s="21" t="str">
        <f>+'[1]Plan1'!C1916</f>
        <v>hora</v>
      </c>
      <c r="D1911" s="22">
        <f>+'[1]Plan1'!D1916</f>
        <v>47.14</v>
      </c>
    </row>
    <row r="1912" spans="1:4" ht="15" customHeight="1">
      <c r="A1912" s="15" t="str">
        <f>+'[1]Plan1'!A1917</f>
        <v>72.49.01.04</v>
      </c>
      <c r="B1912" s="16" t="str">
        <f>+'[1]Plan1'!B1917</f>
        <v>TRATOR AGRIC.C/PESO DE 3,7T COND. D                                            </v>
      </c>
      <c r="C1912" s="17" t="str">
        <f>+'[1]Plan1'!C1917</f>
        <v>hora</v>
      </c>
      <c r="D1912" s="18">
        <f>+'[1]Plan1'!D1917</f>
        <v>68.42</v>
      </c>
    </row>
    <row r="1913" spans="1:4" ht="15" customHeight="1">
      <c r="A1913" s="19" t="str">
        <f>+'[1]Plan1'!A1918</f>
        <v>72.49.02.01</v>
      </c>
      <c r="B1913" s="20" t="str">
        <f>+'[1]Plan1'!B1918</f>
        <v>TRATOR AGRIC.C/PESO DE 5T COND. A                                              </v>
      </c>
      <c r="C1913" s="21" t="str">
        <f>+'[1]Plan1'!C1918</f>
        <v>hora</v>
      </c>
      <c r="D1913" s="22">
        <f>+'[1]Plan1'!D1918</f>
        <v>30.29</v>
      </c>
    </row>
    <row r="1914" spans="1:4" ht="15" customHeight="1">
      <c r="A1914" s="15" t="str">
        <f>+'[1]Plan1'!A1919</f>
        <v>72.49.02.02</v>
      </c>
      <c r="B1914" s="16" t="str">
        <f>+'[1]Plan1'!B1919</f>
        <v>TRATOR AGRIC.C/PESO DE 5T COND. B                                              </v>
      </c>
      <c r="C1914" s="17" t="str">
        <f>+'[1]Plan1'!C1919</f>
        <v>hora</v>
      </c>
      <c r="D1914" s="18">
        <f>+'[1]Plan1'!D1919</f>
        <v>16.27</v>
      </c>
    </row>
    <row r="1915" spans="1:4" ht="15" customHeight="1">
      <c r="A1915" s="19" t="str">
        <f>+'[1]Plan1'!A1920</f>
        <v>72.49.02.03</v>
      </c>
      <c r="B1915" s="20" t="str">
        <f>+'[1]Plan1'!B1920</f>
        <v>TRATOR AGRIC.C/PESO DE 5T COND. C                                              </v>
      </c>
      <c r="C1915" s="21" t="str">
        <f>+'[1]Plan1'!C1920</f>
        <v>hora</v>
      </c>
      <c r="D1915" s="22">
        <f>+'[1]Plan1'!D1920</f>
        <v>57.94</v>
      </c>
    </row>
    <row r="1916" spans="1:4" ht="15" customHeight="1">
      <c r="A1916" s="15" t="str">
        <f>+'[1]Plan1'!A1921</f>
        <v>72.49.02.04</v>
      </c>
      <c r="B1916" s="16" t="str">
        <f>+'[1]Plan1'!B1921</f>
        <v>TRATOR AGRIC.C/PESO DE 5T COND. D                                              </v>
      </c>
      <c r="C1916" s="17" t="str">
        <f>+'[1]Plan1'!C1921</f>
        <v>hora</v>
      </c>
      <c r="D1916" s="18">
        <f>+'[1]Plan1'!D1921</f>
        <v>79.22</v>
      </c>
    </row>
    <row r="1917" spans="1:4" ht="15" customHeight="1">
      <c r="A1917" s="19" t="str">
        <f>+'[1]Plan1'!A1922</f>
        <v>72.49.03.01</v>
      </c>
      <c r="B1917" s="20" t="str">
        <f>+'[1]Plan1'!B1922</f>
        <v>MICRO TRATOR C/APAR. DE GRAMA COND. A                                          </v>
      </c>
      <c r="C1917" s="21" t="str">
        <f>+'[1]Plan1'!C1922</f>
        <v>hora</v>
      </c>
      <c r="D1917" s="22">
        <f>+'[1]Plan1'!D1922</f>
        <v>22.78</v>
      </c>
    </row>
    <row r="1918" spans="1:4" ht="15" customHeight="1">
      <c r="A1918" s="15" t="str">
        <f>+'[1]Plan1'!A1923</f>
        <v>72.49.03.02</v>
      </c>
      <c r="B1918" s="16" t="str">
        <f>+'[1]Plan1'!B1923</f>
        <v>MICRO TRATOR C/APAR. DE GRAMA COND. B                                          </v>
      </c>
      <c r="C1918" s="17" t="str">
        <f>+'[1]Plan1'!C1923</f>
        <v>hora</v>
      </c>
      <c r="D1918" s="18">
        <f>+'[1]Plan1'!D1923</f>
        <v>2.72</v>
      </c>
    </row>
    <row r="1919" spans="1:4" ht="15" customHeight="1">
      <c r="A1919" s="19" t="str">
        <f>+'[1]Plan1'!A1924</f>
        <v>72.49.03.03</v>
      </c>
      <c r="B1919" s="20" t="str">
        <f>+'[1]Plan1'!B1924</f>
        <v>MICRO TRATOR C/APAR. DE GRAMA COND. C                                          </v>
      </c>
      <c r="C1919" s="21" t="str">
        <f>+'[1]Plan1'!C1924</f>
        <v>hora</v>
      </c>
      <c r="D1919" s="22">
        <f>+'[1]Plan1'!D1924</f>
        <v>9.69</v>
      </c>
    </row>
    <row r="1920" spans="1:4" ht="15" customHeight="1">
      <c r="A1920" s="15" t="str">
        <f>+'[1]Plan1'!A1925</f>
        <v>72.49.03.04</v>
      </c>
      <c r="B1920" s="16" t="str">
        <f>+'[1]Plan1'!B1925</f>
        <v>MICRO TRATOR C/APAR. DE GRAMA COND. D                                          </v>
      </c>
      <c r="C1920" s="17" t="str">
        <f>+'[1]Plan1'!C1925</f>
        <v>hora</v>
      </c>
      <c r="D1920" s="18">
        <f>+'[1]Plan1'!D1925</f>
        <v>30.97</v>
      </c>
    </row>
    <row r="1921" spans="1:4" ht="15" customHeight="1">
      <c r="A1921" s="19" t="str">
        <f>+'[1]Plan1'!A1926</f>
        <v>72.49.04.01</v>
      </c>
      <c r="B1921" s="20" t="str">
        <f>+'[1]Plan1'!B1926</f>
        <v>TRATOR EQUIP.C/TRIT.RESIDUOS VEG.COND. A                                       </v>
      </c>
      <c r="C1921" s="21" t="str">
        <f>+'[1]Plan1'!C1926</f>
        <v>hora</v>
      </c>
      <c r="D1921" s="22">
        <f>+'[1]Plan1'!D1926</f>
        <v>34.35</v>
      </c>
    </row>
    <row r="1922" spans="1:4" ht="15" customHeight="1">
      <c r="A1922" s="15" t="str">
        <f>+'[1]Plan1'!A1927</f>
        <v>72.49.04.02</v>
      </c>
      <c r="B1922" s="16" t="str">
        <f>+'[1]Plan1'!B1927</f>
        <v>TRATOR EQUIP.C/TRIT.RESIDUOS VEG.COND. B                                       </v>
      </c>
      <c r="C1922" s="17" t="str">
        <f>+'[1]Plan1'!C1927</f>
        <v>hora</v>
      </c>
      <c r="D1922" s="18">
        <f>+'[1]Plan1'!D1927</f>
        <v>23.6</v>
      </c>
    </row>
    <row r="1923" spans="1:4" ht="15" customHeight="1">
      <c r="A1923" s="19" t="str">
        <f>+'[1]Plan1'!A1928</f>
        <v>72.49.04.03</v>
      </c>
      <c r="B1923" s="20" t="str">
        <f>+'[1]Plan1'!B1928</f>
        <v>TRATOR EQUIP.C/TRIT.RESIDUOS VEG.COND. C                                       </v>
      </c>
      <c r="C1923" s="21" t="str">
        <f>+'[1]Plan1'!C1928</f>
        <v>hora</v>
      </c>
      <c r="D1923" s="22">
        <f>+'[1]Plan1'!D1928</f>
        <v>65.28</v>
      </c>
    </row>
    <row r="1924" spans="1:4" ht="15" customHeight="1">
      <c r="A1924" s="15" t="str">
        <f>+'[1]Plan1'!A1929</f>
        <v>72.49.04.04</v>
      </c>
      <c r="B1924" s="16" t="str">
        <f>+'[1]Plan1'!B1929</f>
        <v>TRATOR EQUIP.C/TRIT.RESIDUOS VEG.COND. D                                       </v>
      </c>
      <c r="C1924" s="17" t="str">
        <f>+'[1]Plan1'!C1929</f>
        <v>hora</v>
      </c>
      <c r="D1924" s="18">
        <f>+'[1]Plan1'!D1929</f>
        <v>86.56</v>
      </c>
    </row>
    <row r="1925" spans="1:4" ht="15" customHeight="1">
      <c r="A1925" s="19" t="str">
        <f>+'[1]Plan1'!A1930</f>
        <v>72.49.05.01</v>
      </c>
      <c r="B1925" s="20" t="str">
        <f>+'[1]Plan1'!B1930</f>
        <v>TRATOR AGRIC. C/PULVEMISTURADOR COND. A                                        </v>
      </c>
      <c r="C1925" s="21" t="str">
        <f>+'[1]Plan1'!C1930</f>
        <v>hora</v>
      </c>
      <c r="D1925" s="22">
        <f>+'[1]Plan1'!D1930</f>
        <v>30.28</v>
      </c>
    </row>
    <row r="1926" spans="1:4" ht="15" customHeight="1">
      <c r="A1926" s="15" t="str">
        <f>+'[1]Plan1'!A1931</f>
        <v>72.49.05.02</v>
      </c>
      <c r="B1926" s="16" t="str">
        <f>+'[1]Plan1'!B1931</f>
        <v>TRATOR AGRIC. C/PULVEMISTURADOR COND. B                                        </v>
      </c>
      <c r="C1926" s="17" t="str">
        <f>+'[1]Plan1'!C1931</f>
        <v>hora</v>
      </c>
      <c r="D1926" s="18">
        <f>+'[1]Plan1'!D1931</f>
        <v>16.27</v>
      </c>
    </row>
    <row r="1927" spans="1:4" ht="15" customHeight="1">
      <c r="A1927" s="19" t="str">
        <f>+'[1]Plan1'!A1932</f>
        <v>72.49.05.03</v>
      </c>
      <c r="B1927" s="20" t="str">
        <f>+'[1]Plan1'!B1932</f>
        <v>TRATOR AGRIC. C/PULVEMISTURADOR COND. C                                        </v>
      </c>
      <c r="C1927" s="21" t="str">
        <f>+'[1]Plan1'!C1932</f>
        <v>hora</v>
      </c>
      <c r="D1927" s="22">
        <f>+'[1]Plan1'!D1932</f>
        <v>57.94</v>
      </c>
    </row>
    <row r="1928" spans="1:4" ht="15" customHeight="1">
      <c r="A1928" s="15" t="str">
        <f>+'[1]Plan1'!A1933</f>
        <v>72.49.05.04</v>
      </c>
      <c r="B1928" s="16" t="str">
        <f>+'[1]Plan1'!B1933</f>
        <v>TRATOR AGRIC. C/PULVEMISTURADOR COND. D                                        </v>
      </c>
      <c r="C1928" s="17" t="str">
        <f>+'[1]Plan1'!C1933</f>
        <v>hora</v>
      </c>
      <c r="D1928" s="18">
        <f>+'[1]Plan1'!D1933</f>
        <v>79.22</v>
      </c>
    </row>
    <row r="1929" spans="1:4" ht="15" customHeight="1">
      <c r="A1929" s="19" t="str">
        <f>+'[1]Plan1'!A1934</f>
        <v>72.50.01.01</v>
      </c>
      <c r="B1929" s="20" t="str">
        <f>+'[1]Plan1'!B1934</f>
        <v>TRATOR S/EST.COM LAMINA 1,93M3 COND. A                                         </v>
      </c>
      <c r="C1929" s="21" t="str">
        <f>+'[1]Plan1'!C1934</f>
        <v>hora</v>
      </c>
      <c r="D1929" s="22">
        <f>+'[1]Plan1'!D1934</f>
        <v>55.81</v>
      </c>
    </row>
    <row r="1930" spans="1:4" ht="15" customHeight="1">
      <c r="A1930" s="15" t="str">
        <f>+'[1]Plan1'!A1935</f>
        <v>72.50.01.02</v>
      </c>
      <c r="B1930" s="16" t="str">
        <f>+'[1]Plan1'!B1935</f>
        <v>TRATOR S/EST.COM LAMINA 1,93M3 COND. B                                         </v>
      </c>
      <c r="C1930" s="17" t="str">
        <f>+'[1]Plan1'!C1935</f>
        <v>hora</v>
      </c>
      <c r="D1930" s="18">
        <f>+'[1]Plan1'!D1935</f>
        <v>62.36</v>
      </c>
    </row>
    <row r="1931" spans="1:4" ht="15" customHeight="1">
      <c r="A1931" s="19" t="str">
        <f>+'[1]Plan1'!A1936</f>
        <v>72.50.01.03</v>
      </c>
      <c r="B1931" s="20" t="str">
        <f>+'[1]Plan1'!B1936</f>
        <v>TRATOR S/EST.COM LAMINA 1,93M3 COND. C                                         </v>
      </c>
      <c r="C1931" s="21" t="str">
        <f>+'[1]Plan1'!C1936</f>
        <v>hora</v>
      </c>
      <c r="D1931" s="22">
        <f>+'[1]Plan1'!D1936</f>
        <v>101.74</v>
      </c>
    </row>
    <row r="1932" spans="1:4" ht="15" customHeight="1">
      <c r="A1932" s="15" t="str">
        <f>+'[1]Plan1'!A1937</f>
        <v>72.50.01.04</v>
      </c>
      <c r="B1932" s="16" t="str">
        <f>+'[1]Plan1'!B1937</f>
        <v>TRATOR S/EST.COM LAMINA 1,93M3 COND. D                                         </v>
      </c>
      <c r="C1932" s="17" t="str">
        <f>+'[1]Plan1'!C1937</f>
        <v>hora</v>
      </c>
      <c r="D1932" s="18">
        <f>+'[1]Plan1'!D1937</f>
        <v>123.02</v>
      </c>
    </row>
    <row r="1933" spans="1:4" ht="15" customHeight="1">
      <c r="A1933" s="19" t="str">
        <f>+'[1]Plan1'!A1938</f>
        <v>72.50.02.01</v>
      </c>
      <c r="B1933" s="20" t="str">
        <f>+'[1]Plan1'!B1938</f>
        <v>TRATOR S/EST. COM LAMINA 2,28M3 COND. A                                        </v>
      </c>
      <c r="C1933" s="21" t="str">
        <f>+'[1]Plan1'!C1938</f>
        <v>hora</v>
      </c>
      <c r="D1933" s="22">
        <f>+'[1]Plan1'!D1938</f>
        <v>81.62</v>
      </c>
    </row>
    <row r="1934" spans="1:4" ht="15" customHeight="1">
      <c r="A1934" s="15" t="str">
        <f>+'[1]Plan1'!A1939</f>
        <v>72.50.02.02</v>
      </c>
      <c r="B1934" s="16" t="str">
        <f>+'[1]Plan1'!B1939</f>
        <v>TRATOR S/EST. COM LAMINA 2,28M3 COND. B                                        </v>
      </c>
      <c r="C1934" s="17" t="str">
        <f>+'[1]Plan1'!C1939</f>
        <v>hora</v>
      </c>
      <c r="D1934" s="18">
        <f>+'[1]Plan1'!D1939</f>
        <v>108.98</v>
      </c>
    </row>
    <row r="1935" spans="1:4" ht="15" customHeight="1">
      <c r="A1935" s="19" t="str">
        <f>+'[1]Plan1'!A1940</f>
        <v>72.50.02.03</v>
      </c>
      <c r="B1935" s="20" t="str">
        <f>+'[1]Plan1'!B1940</f>
        <v>TRATOR S/EST. COM LAMINA 2,28M3 COND. C                                        </v>
      </c>
      <c r="C1935" s="21" t="str">
        <f>+'[1]Plan1'!C1940</f>
        <v>hora</v>
      </c>
      <c r="D1935" s="22">
        <f>+'[1]Plan1'!D1940</f>
        <v>170.4</v>
      </c>
    </row>
    <row r="1936" spans="1:4" ht="15" customHeight="1">
      <c r="A1936" s="15" t="str">
        <f>+'[1]Plan1'!A1941</f>
        <v>72.50.02.04</v>
      </c>
      <c r="B1936" s="16" t="str">
        <f>+'[1]Plan1'!B1941</f>
        <v>TRATOR S/EST. COM LAMINA 2,28M3 COND. D                                        </v>
      </c>
      <c r="C1936" s="17" t="str">
        <f>+'[1]Plan1'!C1941</f>
        <v>hora</v>
      </c>
      <c r="D1936" s="18">
        <f>+'[1]Plan1'!D1941</f>
        <v>191.68</v>
      </c>
    </row>
    <row r="1937" spans="1:4" ht="15" customHeight="1">
      <c r="A1937" s="19" t="str">
        <f>+'[1]Plan1'!A1942</f>
        <v>72.50.03.01</v>
      </c>
      <c r="B1937" s="20" t="str">
        <f>+'[1]Plan1'!B1942</f>
        <v>TRATOR S/EST.COM LAMINA 3,18M3 COND. A                                         </v>
      </c>
      <c r="C1937" s="21" t="str">
        <f>+'[1]Plan1'!C1942</f>
        <v>hora</v>
      </c>
      <c r="D1937" s="22">
        <f>+'[1]Plan1'!D1942</f>
        <v>143.42</v>
      </c>
    </row>
    <row r="1938" spans="1:4" ht="15" customHeight="1">
      <c r="A1938" s="15" t="str">
        <f>+'[1]Plan1'!A1943</f>
        <v>72.50.03.02</v>
      </c>
      <c r="B1938" s="16" t="str">
        <f>+'[1]Plan1'!B1943</f>
        <v>TRATOR S/EST.COM LAMINA 3,18M3 COND. B                                         </v>
      </c>
      <c r="C1938" s="17" t="str">
        <f>+'[1]Plan1'!C1943</f>
        <v>hora</v>
      </c>
      <c r="D1938" s="18">
        <f>+'[1]Plan1'!D1943</f>
        <v>212.49</v>
      </c>
    </row>
    <row r="1939" spans="1:4" ht="15" customHeight="1">
      <c r="A1939" s="19" t="str">
        <f>+'[1]Plan1'!A1944</f>
        <v>72.50.03.03</v>
      </c>
      <c r="B1939" s="20" t="str">
        <f>+'[1]Plan1'!B1944</f>
        <v>TRATOR S/EST.COM LAMINA 3,18M3 COND. C                                         </v>
      </c>
      <c r="C1939" s="21" t="str">
        <f>+'[1]Plan1'!C1944</f>
        <v>hora</v>
      </c>
      <c r="D1939" s="22">
        <f>+'[1]Plan1'!D1944</f>
        <v>348.16</v>
      </c>
    </row>
    <row r="1940" spans="1:4" ht="15" customHeight="1">
      <c r="A1940" s="15" t="str">
        <f>+'[1]Plan1'!A1945</f>
        <v>72.50.03.04</v>
      </c>
      <c r="B1940" s="16" t="str">
        <f>+'[1]Plan1'!B1945</f>
        <v>TRATOR S/EST.COM LAMINA 3,18M3 COND. D                                         </v>
      </c>
      <c r="C1940" s="17" t="str">
        <f>+'[1]Plan1'!C1945</f>
        <v>hora</v>
      </c>
      <c r="D1940" s="18">
        <f>+'[1]Plan1'!D1945</f>
        <v>369.43</v>
      </c>
    </row>
    <row r="1941" spans="1:4" ht="15" customHeight="1">
      <c r="A1941" s="19" t="str">
        <f>+'[1]Plan1'!A1946</f>
        <v>72.50.04.01</v>
      </c>
      <c r="B1941" s="20" t="str">
        <f>+'[1]Plan1'!B1946</f>
        <v>TRATOR S/EST. C/LAMINA/RIP.1,93M3 COND.A                                       </v>
      </c>
      <c r="C1941" s="21" t="str">
        <f>+'[1]Plan1'!C1946</f>
        <v>hora</v>
      </c>
      <c r="D1941" s="22">
        <f>+'[1]Plan1'!D1946</f>
        <v>60.71</v>
      </c>
    </row>
    <row r="1942" spans="1:4" ht="15" customHeight="1">
      <c r="A1942" s="15" t="str">
        <f>+'[1]Plan1'!A1947</f>
        <v>72.50.04.02</v>
      </c>
      <c r="B1942" s="16" t="str">
        <f>+'[1]Plan1'!B1947</f>
        <v>TRATOR S/EST. C/LAMINA/RIP.1,93M3 COND.B                                       </v>
      </c>
      <c r="C1942" s="17" t="str">
        <f>+'[1]Plan1'!C1947</f>
        <v>hora</v>
      </c>
      <c r="D1942" s="18">
        <f>+'[1]Plan1'!D1947</f>
        <v>71.21</v>
      </c>
    </row>
    <row r="1943" spans="1:4" ht="15" customHeight="1">
      <c r="A1943" s="19" t="str">
        <f>+'[1]Plan1'!A1948</f>
        <v>72.50.04.03</v>
      </c>
      <c r="B1943" s="20" t="str">
        <f>+'[1]Plan1'!B1948</f>
        <v>TRATOR S/EST. C/LAMINA/RIP.1,93M3 COND.C                                       </v>
      </c>
      <c r="C1943" s="21" t="str">
        <f>+'[1]Plan1'!C1948</f>
        <v>hora</v>
      </c>
      <c r="D1943" s="22">
        <f>+'[1]Plan1'!D1948</f>
        <v>110.59</v>
      </c>
    </row>
    <row r="1944" spans="1:4" ht="15" customHeight="1">
      <c r="A1944" s="15" t="str">
        <f>+'[1]Plan1'!A1949</f>
        <v>72.50.04.04</v>
      </c>
      <c r="B1944" s="16" t="str">
        <f>+'[1]Plan1'!B1949</f>
        <v>TRATOR S/EST. C/LAMINA/RIP.1,93M3 COND.D                                       </v>
      </c>
      <c r="C1944" s="17" t="str">
        <f>+'[1]Plan1'!C1949</f>
        <v>hora</v>
      </c>
      <c r="D1944" s="18">
        <f>+'[1]Plan1'!D1949</f>
        <v>131.87</v>
      </c>
    </row>
    <row r="1945" spans="1:4" ht="15" customHeight="1">
      <c r="A1945" s="19" t="str">
        <f>+'[1]Plan1'!A1950</f>
        <v>72.50.05.01</v>
      </c>
      <c r="B1945" s="20" t="str">
        <f>+'[1]Plan1'!B1950</f>
        <v>TRATOR S/EST. C/LAMINA/RIP.2,28M3 COND.A                                       </v>
      </c>
      <c r="C1945" s="21" t="str">
        <f>+'[1]Plan1'!C1950</f>
        <v>hora</v>
      </c>
      <c r="D1945" s="22">
        <f>+'[1]Plan1'!D1950</f>
        <v>86.43</v>
      </c>
    </row>
    <row r="1946" spans="1:4" ht="15" customHeight="1">
      <c r="A1946" s="15" t="str">
        <f>+'[1]Plan1'!A1951</f>
        <v>72.50.05.02</v>
      </c>
      <c r="B1946" s="16" t="str">
        <f>+'[1]Plan1'!B1951</f>
        <v>TRATOR S/EST. C/LAMINA/RIP.2,28M3 COND.B                                       </v>
      </c>
      <c r="C1946" s="17" t="str">
        <f>+'[1]Plan1'!C1951</f>
        <v>hora</v>
      </c>
      <c r="D1946" s="18">
        <f>+'[1]Plan1'!D1951</f>
        <v>117.67</v>
      </c>
    </row>
    <row r="1947" spans="1:4" ht="15" customHeight="1">
      <c r="A1947" s="19" t="str">
        <f>+'[1]Plan1'!A1952</f>
        <v>72.50.05.03</v>
      </c>
      <c r="B1947" s="20" t="str">
        <f>+'[1]Plan1'!B1952</f>
        <v>TRATOR S/EST. C/LAMINA/RIP.2,28M3 COND.C                                       </v>
      </c>
      <c r="C1947" s="21" t="str">
        <f>+'[1]Plan1'!C1952</f>
        <v>hora</v>
      </c>
      <c r="D1947" s="22">
        <f>+'[1]Plan1'!D1952</f>
        <v>181.13</v>
      </c>
    </row>
    <row r="1948" spans="1:4" ht="15" customHeight="1">
      <c r="A1948" s="15" t="str">
        <f>+'[1]Plan1'!A1953</f>
        <v>72.50.05.04</v>
      </c>
      <c r="B1948" s="16" t="str">
        <f>+'[1]Plan1'!B1953</f>
        <v>TRATOR S/EST. C/LAMINA/RIP.2,28M3 COND.D                                       </v>
      </c>
      <c r="C1948" s="17" t="str">
        <f>+'[1]Plan1'!C1953</f>
        <v>hora</v>
      </c>
      <c r="D1948" s="18">
        <f>+'[1]Plan1'!D1953</f>
        <v>202.4</v>
      </c>
    </row>
    <row r="1949" spans="1:4" ht="15" customHeight="1">
      <c r="A1949" s="19" t="str">
        <f>+'[1]Plan1'!A1954</f>
        <v>72.50.06.01</v>
      </c>
      <c r="B1949" s="20" t="str">
        <f>+'[1]Plan1'!B1954</f>
        <v>TRATOR S/EST. C/LAMINA/RIP.3,18M3 COND.A                                       </v>
      </c>
      <c r="C1949" s="21" t="str">
        <f>+'[1]Plan1'!C1954</f>
        <v>hora</v>
      </c>
      <c r="D1949" s="22">
        <f>+'[1]Plan1'!D1954</f>
        <v>154.35</v>
      </c>
    </row>
    <row r="1950" spans="1:4" ht="15" customHeight="1">
      <c r="A1950" s="15" t="str">
        <f>+'[1]Plan1'!A1955</f>
        <v>72.50.06.02</v>
      </c>
      <c r="B1950" s="16" t="str">
        <f>+'[1]Plan1'!B1955</f>
        <v>TRATOR S/EST. C/LAMINA/RIP.3,18M3 COND.B                                       </v>
      </c>
      <c r="C1950" s="17" t="str">
        <f>+'[1]Plan1'!C1955</f>
        <v>hora</v>
      </c>
      <c r="D1950" s="18">
        <f>+'[1]Plan1'!D1955</f>
        <v>231.5</v>
      </c>
    </row>
    <row r="1951" spans="1:4" ht="15" customHeight="1">
      <c r="A1951" s="19" t="str">
        <f>+'[1]Plan1'!A1956</f>
        <v>72.50.06.03</v>
      </c>
      <c r="B1951" s="20" t="str">
        <f>+'[1]Plan1'!B1956</f>
        <v>TRATOR S/EST. C/LAMINA/RIP.3,18M3 COND.C                                       </v>
      </c>
      <c r="C1951" s="21" t="str">
        <f>+'[1]Plan1'!C1956</f>
        <v>hora</v>
      </c>
      <c r="D1951" s="22">
        <f>+'[1]Plan1'!D1956</f>
        <v>367.17</v>
      </c>
    </row>
    <row r="1952" spans="1:4" ht="15" customHeight="1">
      <c r="A1952" s="15" t="str">
        <f>+'[1]Plan1'!A1957</f>
        <v>72.50.06.04</v>
      </c>
      <c r="B1952" s="16" t="str">
        <f>+'[1]Plan1'!B1957</f>
        <v>TRATOR S/EST. C/LAMINA/RIP.3,18M3 COND.D                                       </v>
      </c>
      <c r="C1952" s="17" t="str">
        <f>+'[1]Plan1'!C1957</f>
        <v>hora</v>
      </c>
      <c r="D1952" s="18">
        <f>+'[1]Plan1'!D1957</f>
        <v>388.44</v>
      </c>
    </row>
    <row r="1953" spans="1:4" ht="15" customHeight="1">
      <c r="A1953" s="19" t="str">
        <f>+'[1]Plan1'!A1958</f>
        <v>72.52.01.01</v>
      </c>
      <c r="B1953" s="20" t="str">
        <f>+'[1]Plan1'!B1958</f>
        <v>USINA DE CONCRETO 200M3/H COND. A                                              </v>
      </c>
      <c r="C1953" s="21" t="str">
        <f>+'[1]Plan1'!C1958</f>
        <v>hora</v>
      </c>
      <c r="D1953" s="22">
        <f>+'[1]Plan1'!D1958</f>
        <v>239.12</v>
      </c>
    </row>
    <row r="1954" spans="1:4" ht="15" customHeight="1">
      <c r="A1954" s="15" t="str">
        <f>+'[1]Plan1'!A1959</f>
        <v>72.52.01.02</v>
      </c>
      <c r="B1954" s="16" t="str">
        <f>+'[1]Plan1'!B1959</f>
        <v>USINA DE CONCRETO 200M3/H COND. B                                              </v>
      </c>
      <c r="C1954" s="17" t="str">
        <f>+'[1]Plan1'!C1959</f>
        <v>hora</v>
      </c>
      <c r="D1954" s="18">
        <f>+'[1]Plan1'!D1959</f>
        <v>214.82</v>
      </c>
    </row>
    <row r="1955" spans="1:4" ht="15" customHeight="1">
      <c r="A1955" s="19" t="str">
        <f>+'[1]Plan1'!A1960</f>
        <v>72.52.01.03</v>
      </c>
      <c r="B1955" s="20" t="str">
        <f>+'[1]Plan1'!B1960</f>
        <v>USINA DE CONCRETO 200M3/H COND. C                                              </v>
      </c>
      <c r="C1955" s="21" t="str">
        <f>+'[1]Plan1'!C1960</f>
        <v>hora</v>
      </c>
      <c r="D1955" s="22">
        <f>+'[1]Plan1'!D1960</f>
        <v>243.98</v>
      </c>
    </row>
    <row r="1956" spans="1:4" ht="15" customHeight="1">
      <c r="A1956" s="15" t="str">
        <f>+'[1]Plan1'!A1961</f>
        <v>72.52.01.04</v>
      </c>
      <c r="B1956" s="16" t="str">
        <f>+'[1]Plan1'!B1961</f>
        <v>USINA DE CONCRETO 200M3/H COND. D                                              </v>
      </c>
      <c r="C1956" s="17" t="str">
        <f>+'[1]Plan1'!C1961</f>
        <v>hora</v>
      </c>
      <c r="D1956" s="18">
        <f>+'[1]Plan1'!D1961</f>
        <v>376.09</v>
      </c>
    </row>
    <row r="1957" spans="1:4" ht="15" customHeight="1">
      <c r="A1957" s="19" t="str">
        <f>+'[1]Plan1'!A1962</f>
        <v>72.52.02.01</v>
      </c>
      <c r="B1957" s="20" t="str">
        <f>+'[1]Plan1'!B1962</f>
        <v>USINA DE CONCRETO 40M3/H COND. A                                               </v>
      </c>
      <c r="C1957" s="21" t="str">
        <f>+'[1]Plan1'!C1962</f>
        <v>hora</v>
      </c>
      <c r="D1957" s="22">
        <f>+'[1]Plan1'!D1962</f>
        <v>155.43</v>
      </c>
    </row>
    <row r="1958" spans="1:4" ht="15" customHeight="1">
      <c r="A1958" s="15" t="str">
        <f>+'[1]Plan1'!A1963</f>
        <v>72.52.02.02</v>
      </c>
      <c r="B1958" s="16" t="str">
        <f>+'[1]Plan1'!B1963</f>
        <v>USINA DE CONCRETO 40M3/H COND. B                                               </v>
      </c>
      <c r="C1958" s="17" t="str">
        <f>+'[1]Plan1'!C1963</f>
        <v>hora</v>
      </c>
      <c r="D1958" s="18">
        <f>+'[1]Plan1'!D1963</f>
        <v>41.31</v>
      </c>
    </row>
    <row r="1959" spans="1:4" ht="15" customHeight="1">
      <c r="A1959" s="19" t="str">
        <f>+'[1]Plan1'!A1964</f>
        <v>72.52.02.03</v>
      </c>
      <c r="B1959" s="20" t="str">
        <f>+'[1]Plan1'!B1964</f>
        <v>USINA DE CONCRETO 40M3/H COND. C                                               </v>
      </c>
      <c r="C1959" s="21" t="str">
        <f>+'[1]Plan1'!C1964</f>
        <v>hora</v>
      </c>
      <c r="D1959" s="22">
        <f>+'[1]Plan1'!D1964</f>
        <v>58.81</v>
      </c>
    </row>
    <row r="1960" spans="1:4" ht="15" customHeight="1">
      <c r="A1960" s="15" t="str">
        <f>+'[1]Plan1'!A1965</f>
        <v>72.52.02.04</v>
      </c>
      <c r="B1960" s="16" t="str">
        <f>+'[1]Plan1'!B1965</f>
        <v>USINA DE CONCRETO 40M3/H COND. D                                               </v>
      </c>
      <c r="C1960" s="17" t="str">
        <f>+'[1]Plan1'!C1965</f>
        <v>hora</v>
      </c>
      <c r="D1960" s="18">
        <f>+'[1]Plan1'!D1965</f>
        <v>190.92</v>
      </c>
    </row>
    <row r="1961" spans="1:4" ht="15" customHeight="1">
      <c r="A1961" s="19" t="str">
        <f>+'[1]Plan1'!A1966</f>
        <v>72.52.03.01</v>
      </c>
      <c r="B1961" s="20" t="str">
        <f>+'[1]Plan1'!B1966</f>
        <v>USINA ASFALTICA 60A80T/H COND. A                                               </v>
      </c>
      <c r="C1961" s="21" t="str">
        <f>+'[1]Plan1'!C1966</f>
        <v>hora</v>
      </c>
      <c r="D1961" s="22">
        <f>+'[1]Plan1'!D1966</f>
        <v>279.77</v>
      </c>
    </row>
    <row r="1962" spans="1:4" ht="15" customHeight="1">
      <c r="A1962" s="15" t="str">
        <f>+'[1]Plan1'!A1967</f>
        <v>72.52.03.02</v>
      </c>
      <c r="B1962" s="16" t="str">
        <f>+'[1]Plan1'!B1967</f>
        <v>USINA ASFALTICA 60A80T/H COND. B                                               </v>
      </c>
      <c r="C1962" s="17" t="str">
        <f>+'[1]Plan1'!C1967</f>
        <v>hora</v>
      </c>
      <c r="D1962" s="18">
        <f>+'[1]Plan1'!D1967</f>
        <v>336.94</v>
      </c>
    </row>
    <row r="1963" spans="1:4" ht="15" customHeight="1">
      <c r="A1963" s="19" t="str">
        <f>+'[1]Plan1'!A1968</f>
        <v>72.52.03.03</v>
      </c>
      <c r="B1963" s="20" t="str">
        <f>+'[1]Plan1'!B1968</f>
        <v>USINA ASFALTICA 60 A 80T/H COND. C                                             </v>
      </c>
      <c r="C1963" s="21" t="str">
        <f>+'[1]Plan1'!C1968</f>
        <v>hora</v>
      </c>
      <c r="D1963" s="22">
        <f>+'[1]Plan1'!D1968</f>
        <v>1224.49</v>
      </c>
    </row>
    <row r="1964" spans="1:4" ht="15" customHeight="1">
      <c r="A1964" s="15" t="str">
        <f>+'[1]Plan1'!A1969</f>
        <v>72.52.03.04</v>
      </c>
      <c r="B1964" s="16" t="str">
        <f>+'[1]Plan1'!B1969</f>
        <v>USINA ASFALTICA 60 A 80 T/H COND. D                                            </v>
      </c>
      <c r="C1964" s="17" t="str">
        <f>+'[1]Plan1'!C1969</f>
        <v>hora</v>
      </c>
      <c r="D1964" s="18">
        <f>+'[1]Plan1'!D1969</f>
        <v>1314.04</v>
      </c>
    </row>
    <row r="1965" spans="1:4" ht="15" customHeight="1">
      <c r="A1965" s="19" t="str">
        <f>+'[1]Plan1'!A1970</f>
        <v>72.52.04.01</v>
      </c>
      <c r="B1965" s="20" t="str">
        <f>+'[1]Plan1'!B1970</f>
        <v>USINA ASF.MATER.FRES.100A150T/H COND.A                                         </v>
      </c>
      <c r="C1965" s="21" t="str">
        <f>+'[1]Plan1'!C1970</f>
        <v>hora</v>
      </c>
      <c r="D1965" s="22">
        <f>+'[1]Plan1'!D1970</f>
        <v>407.9</v>
      </c>
    </row>
    <row r="1966" spans="1:4" ht="15" customHeight="1">
      <c r="A1966" s="15" t="str">
        <f>+'[1]Plan1'!A1971</f>
        <v>72.52.04.02</v>
      </c>
      <c r="B1966" s="16" t="str">
        <f>+'[1]Plan1'!B1971</f>
        <v>USINA ASF.MATER.FRES.100A150T/H COND.B                                         </v>
      </c>
      <c r="C1966" s="17" t="str">
        <f>+'[1]Plan1'!C1971</f>
        <v>hora</v>
      </c>
      <c r="D1966" s="18">
        <f>+'[1]Plan1'!D1971</f>
        <v>563.92</v>
      </c>
    </row>
    <row r="1967" spans="1:4" ht="15" customHeight="1">
      <c r="A1967" s="19" t="str">
        <f>+'[1]Plan1'!A1972</f>
        <v>72.52.04.03</v>
      </c>
      <c r="B1967" s="20" t="str">
        <f>+'[1]Plan1'!B1972</f>
        <v>USINA ASF.MATER.FRES.100A150T/H COND.C                                         </v>
      </c>
      <c r="C1967" s="21" t="str">
        <f>+'[1]Plan1'!C1972</f>
        <v>hora</v>
      </c>
      <c r="D1967" s="22">
        <f>+'[1]Plan1'!D1972</f>
        <v>1843.45</v>
      </c>
    </row>
    <row r="1968" spans="1:4" ht="15" customHeight="1">
      <c r="A1968" s="15" t="str">
        <f>+'[1]Plan1'!A1973</f>
        <v>72.52.04.04</v>
      </c>
      <c r="B1968" s="16" t="str">
        <f>+'[1]Plan1'!B1973</f>
        <v>USINA ASF.MATER.FRES.100A150T/H COND.D                                         </v>
      </c>
      <c r="C1968" s="17" t="str">
        <f>+'[1]Plan1'!C1973</f>
        <v>hora</v>
      </c>
      <c r="D1968" s="18">
        <f>+'[1]Plan1'!D1973</f>
        <v>1933.01</v>
      </c>
    </row>
    <row r="1969" spans="1:4" ht="15" customHeight="1">
      <c r="A1969" s="19" t="str">
        <f>+'[1]Plan1'!A1974</f>
        <v>72.52.05.01</v>
      </c>
      <c r="B1969" s="20" t="str">
        <f>+'[1]Plan1'!B1974</f>
        <v>USINA DE SOLOS 400TON/H COND. A                                                </v>
      </c>
      <c r="C1969" s="21" t="str">
        <f>+'[1]Plan1'!C1974</f>
        <v>hora</v>
      </c>
      <c r="D1969" s="22">
        <f>+'[1]Plan1'!D1974</f>
        <v>192.43</v>
      </c>
    </row>
    <row r="1970" spans="1:4" ht="15" customHeight="1">
      <c r="A1970" s="15" t="str">
        <f>+'[1]Plan1'!A1975</f>
        <v>72.52.05.02</v>
      </c>
      <c r="B1970" s="16" t="str">
        <f>+'[1]Plan1'!B1975</f>
        <v>USINA DE SOLOS 400TON/H COND. B                                                </v>
      </c>
      <c r="C1970" s="17" t="str">
        <f>+'[1]Plan1'!C1975</f>
        <v>hora</v>
      </c>
      <c r="D1970" s="18">
        <f>+'[1]Plan1'!D1975</f>
        <v>106.85</v>
      </c>
    </row>
    <row r="1971" spans="1:4" ht="12.75">
      <c r="A1971" s="19" t="str">
        <f>+'[1]Plan1'!A1976</f>
        <v>72.52.05.03</v>
      </c>
      <c r="B1971" s="20" t="str">
        <f>+'[1]Plan1'!B1976</f>
        <v>USINA DE SOLOS 400TON/H COND. C                                                </v>
      </c>
      <c r="C1971" s="21" t="str">
        <f>+'[1]Plan1'!C1976</f>
        <v>hora</v>
      </c>
      <c r="D1971" s="22">
        <f>+'[1]Plan1'!D1976</f>
        <v>131.15</v>
      </c>
    </row>
    <row r="1972" spans="1:4" ht="12.75">
      <c r="A1972" s="15" t="str">
        <f>+'[1]Plan1'!A1977</f>
        <v>72.52.05.04</v>
      </c>
      <c r="B1972" s="16" t="str">
        <f>+'[1]Plan1'!B1977</f>
        <v>USINA DE SOLOS 400TON/H COND. D                                                </v>
      </c>
      <c r="C1972" s="17" t="str">
        <f>+'[1]Plan1'!C1977</f>
        <v>hora</v>
      </c>
      <c r="D1972" s="18">
        <f>+'[1]Plan1'!D1977</f>
        <v>263.27</v>
      </c>
    </row>
    <row r="1973" spans="1:4" ht="12.75">
      <c r="A1973" s="19" t="str">
        <f>+'[1]Plan1'!A1978</f>
        <v>72.53.01.01</v>
      </c>
      <c r="B1973" s="20" t="str">
        <f>+'[1]Plan1'!B1978</f>
        <v>VIBRADOR DE IMERSAO 12000VPM ELET.COND.A                                       </v>
      </c>
      <c r="C1973" s="21" t="str">
        <f>+'[1]Plan1'!C1978</f>
        <v>hora</v>
      </c>
      <c r="D1973" s="22">
        <f>+'[1]Plan1'!D1978</f>
        <v>14.14</v>
      </c>
    </row>
    <row r="1974" spans="1:4" ht="12.75">
      <c r="A1974" s="15" t="str">
        <f>+'[1]Plan1'!A1979</f>
        <v>72.53.01.02</v>
      </c>
      <c r="B1974" s="16" t="str">
        <f>+'[1]Plan1'!B1979</f>
        <v>VIBRADOR DE IMERSAO 12000VPM ELET.COND.B                                       </v>
      </c>
      <c r="C1974" s="17" t="str">
        <f>+'[1]Plan1'!C1979</f>
        <v>hora</v>
      </c>
      <c r="D1974" s="18">
        <f>+'[1]Plan1'!D1979</f>
        <v>0.67</v>
      </c>
    </row>
    <row r="1975" spans="1:4" ht="12.75">
      <c r="A1975" s="19" t="str">
        <f>+'[1]Plan1'!A1980</f>
        <v>72.53.01.03</v>
      </c>
      <c r="B1975" s="20" t="str">
        <f>+'[1]Plan1'!B1980</f>
        <v>VIBRADOR DE IMERSAO 12000VPM ELET.COND.C                                       </v>
      </c>
      <c r="C1975" s="21" t="str">
        <f>+'[1]Plan1'!C1980</f>
        <v>hora</v>
      </c>
      <c r="D1975" s="22">
        <f>+'[1]Plan1'!D1980</f>
        <v>1.03</v>
      </c>
    </row>
    <row r="1976" spans="1:4" ht="12.75">
      <c r="A1976" s="15" t="str">
        <f>+'[1]Plan1'!A1981</f>
        <v>72.53.01.04</v>
      </c>
      <c r="B1976" s="16" t="str">
        <f>+'[1]Plan1'!B1981</f>
        <v>VIBRADOR DE IMERSAO 12000VPM ELET.COND.D                                       </v>
      </c>
      <c r="C1976" s="17" t="str">
        <f>+'[1]Plan1'!C1981</f>
        <v>hora</v>
      </c>
      <c r="D1976" s="18">
        <f>+'[1]Plan1'!D1981</f>
        <v>14.82</v>
      </c>
    </row>
    <row r="1977" spans="1:4" ht="12.75">
      <c r="A1977" s="19" t="str">
        <f>+'[1]Plan1'!A1982</f>
        <v>72.53.02.01</v>
      </c>
      <c r="B1977" s="20" t="str">
        <f>+'[1]Plan1'!B1982</f>
        <v>VIBRADOR DE IMERSAO 12000VPM GAS.COND.A                                        </v>
      </c>
      <c r="C1977" s="21" t="str">
        <f>+'[1]Plan1'!C1982</f>
        <v>hora</v>
      </c>
      <c r="D1977" s="22">
        <f>+'[1]Plan1'!D1982</f>
        <v>14.09</v>
      </c>
    </row>
    <row r="1978" spans="1:4" ht="12.75">
      <c r="A1978" s="15" t="str">
        <f>+'[1]Plan1'!A1983</f>
        <v>72.53.02.02</v>
      </c>
      <c r="B1978" s="16" t="str">
        <f>+'[1]Plan1'!B1983</f>
        <v>VIBRADOR DE IMERSAO 12000VPM GAS.COND.B                                        </v>
      </c>
      <c r="C1978" s="17" t="str">
        <f>+'[1]Plan1'!C1983</f>
        <v>hora</v>
      </c>
      <c r="D1978" s="18">
        <f>+'[1]Plan1'!D1983</f>
        <v>0.57</v>
      </c>
    </row>
    <row r="1979" spans="1:4" ht="12.75">
      <c r="A1979" s="19" t="str">
        <f>+'[1]Plan1'!A1984</f>
        <v>72.53.02.03</v>
      </c>
      <c r="B1979" s="20" t="str">
        <f>+'[1]Plan1'!B1984</f>
        <v>VIBRADOR DE IMERSAO 12000VPM GAS.COND.C                                        </v>
      </c>
      <c r="C1979" s="21" t="str">
        <f>+'[1]Plan1'!C1984</f>
        <v>hora</v>
      </c>
      <c r="D1979" s="22">
        <f>+'[1]Plan1'!D1984</f>
        <v>1.49</v>
      </c>
    </row>
    <row r="1980" spans="1:4" ht="12.75">
      <c r="A1980" s="15" t="str">
        <f>+'[1]Plan1'!A1985</f>
        <v>72.53.02.04</v>
      </c>
      <c r="B1980" s="16" t="str">
        <f>+'[1]Plan1'!B1985</f>
        <v>VIBRADOR DE IMERSAO 12000VPM GAS.COND.D                                        </v>
      </c>
      <c r="C1980" s="17" t="str">
        <f>+'[1]Plan1'!C1985</f>
        <v>hora</v>
      </c>
      <c r="D1980" s="18">
        <f>+'[1]Plan1'!D1985</f>
        <v>15.28</v>
      </c>
    </row>
    <row r="1981" spans="1:4" ht="12.75">
      <c r="A1981" s="19" t="str">
        <f>+'[1]Plan1'!A1986</f>
        <v>72.54.01.01</v>
      </c>
      <c r="B1981" s="20" t="str">
        <f>+'[1]Plan1'!B1986</f>
        <v>VIBRO ACAB.ASF.S/EST.400T/H COND. A                                            </v>
      </c>
      <c r="C1981" s="21" t="str">
        <f>+'[1]Plan1'!C1986</f>
        <v>hora</v>
      </c>
      <c r="D1981" s="22">
        <f>+'[1]Plan1'!D1986</f>
        <v>91.17</v>
      </c>
    </row>
    <row r="1982" spans="1:4" ht="12.75">
      <c r="A1982" s="15" t="str">
        <f>+'[1]Plan1'!A1987</f>
        <v>72.54.01.02</v>
      </c>
      <c r="B1982" s="16" t="str">
        <f>+'[1]Plan1'!B1987</f>
        <v>VIBRO ACAB.ASF.S/EST.400T/H COND.B                                             </v>
      </c>
      <c r="C1982" s="17" t="str">
        <f>+'[1]Plan1'!C1987</f>
        <v>hora</v>
      </c>
      <c r="D1982" s="18">
        <f>+'[1]Plan1'!D1987</f>
        <v>128.06</v>
      </c>
    </row>
    <row r="1983" spans="1:4" ht="12.75">
      <c r="A1983" s="19" t="str">
        <f>+'[1]Plan1'!A1988</f>
        <v>72.54.01.03</v>
      </c>
      <c r="B1983" s="20" t="str">
        <f>+'[1]Plan1'!B1988</f>
        <v>VIBRO ACAB.ASF.S/EST.400T/H COND.C                                             </v>
      </c>
      <c r="C1983" s="21" t="str">
        <f>+'[1]Plan1'!C1988</f>
        <v>hora</v>
      </c>
      <c r="D1983" s="22">
        <f>+'[1]Plan1'!D1988</f>
        <v>170.94</v>
      </c>
    </row>
    <row r="1984" spans="1:4" ht="12.75">
      <c r="A1984" s="15" t="str">
        <f>+'[1]Plan1'!A1989</f>
        <v>72.54.01.04</v>
      </c>
      <c r="B1984" s="16" t="str">
        <f>+'[1]Plan1'!B1989</f>
        <v>VIBRO ACAB.ASF.S/EST.400T/H COND.D                                             </v>
      </c>
      <c r="C1984" s="17" t="str">
        <f>+'[1]Plan1'!C1989</f>
        <v>hora</v>
      </c>
      <c r="D1984" s="18">
        <f>+'[1]Plan1'!D1989</f>
        <v>192.22</v>
      </c>
    </row>
    <row r="1985" spans="1:4" ht="12.75">
      <c r="A1985" s="19" t="str">
        <f>+'[1]Plan1'!A1990</f>
        <v>72.54.02.01</v>
      </c>
      <c r="B1985" s="20" t="str">
        <f>+'[1]Plan1'!B1990</f>
        <v>VIBRO ACAB.ASF.S/EST. 2200TON/H COND.A                                         </v>
      </c>
      <c r="C1985" s="21" t="str">
        <f>+'[1]Plan1'!C1990</f>
        <v>hora</v>
      </c>
      <c r="D1985" s="22">
        <f>+'[1]Plan1'!D1990</f>
        <v>166.8</v>
      </c>
    </row>
    <row r="1986" spans="1:4" ht="12.75">
      <c r="A1986" s="15" t="str">
        <f>+'[1]Plan1'!A1991</f>
        <v>72.54.02.02</v>
      </c>
      <c r="B1986" s="16" t="str">
        <f>+'[1]Plan1'!B1991</f>
        <v>VIBRO ACAB.ASF.S/EST. 2200TON/H COND.B                                         </v>
      </c>
      <c r="C1986" s="17" t="str">
        <f>+'[1]Plan1'!C1991</f>
        <v>hora</v>
      </c>
      <c r="D1986" s="18">
        <f>+'[1]Plan1'!D1991</f>
        <v>266.63</v>
      </c>
    </row>
    <row r="1987" spans="1:4" ht="12.75">
      <c r="A1987" s="19" t="str">
        <f>+'[1]Plan1'!A1992</f>
        <v>72.54.02.03</v>
      </c>
      <c r="B1987" s="20" t="str">
        <f>+'[1]Plan1'!B1992</f>
        <v>VIBRO ACAB.ASF.S/EST. 2200TON/H COND.C                                         </v>
      </c>
      <c r="C1987" s="21" t="str">
        <f>+'[1]Plan1'!C1992</f>
        <v>hora</v>
      </c>
      <c r="D1987" s="22">
        <f>+'[1]Plan1'!D1992</f>
        <v>335.77</v>
      </c>
    </row>
    <row r="1988" spans="1:4" ht="12.75">
      <c r="A1988" s="15" t="str">
        <f>+'[1]Plan1'!A1993</f>
        <v>72.54.02.04</v>
      </c>
      <c r="B1988" s="16" t="str">
        <f>+'[1]Plan1'!B1993</f>
        <v>VIBRO ACAB.ASF.S/EST. 2200TON/H COND.D                                         </v>
      </c>
      <c r="C1988" s="17" t="str">
        <f>+'[1]Plan1'!C1993</f>
        <v>hora</v>
      </c>
      <c r="D1988" s="18">
        <f>+'[1]Plan1'!D1993</f>
        <v>357.05</v>
      </c>
    </row>
    <row r="1989" spans="1:4" ht="12.75">
      <c r="A1989" s="19" t="str">
        <f>+'[1]Plan1'!A1994</f>
        <v>72.54.03.01</v>
      </c>
      <c r="B1989" s="20" t="str">
        <f>+'[1]Plan1'!B1994</f>
        <v>VIBRO ACAB.ASF.S/EST.500TON/H COND. A                                          </v>
      </c>
      <c r="C1989" s="21" t="str">
        <f>+'[1]Plan1'!C1994</f>
        <v>hora</v>
      </c>
      <c r="D1989" s="22">
        <f>+'[1]Plan1'!D1994</f>
        <v>117.07</v>
      </c>
    </row>
    <row r="1990" spans="1:4" ht="12.75">
      <c r="A1990" s="19" t="str">
        <f>+'[1]Plan1'!A1995</f>
        <v>72.54.03.02</v>
      </c>
      <c r="B1990" s="20" t="str">
        <f>+'[1]Plan1'!B1995</f>
        <v>VIBRO ACAB.ASF.S/EST.500TON/H COND. B                                          </v>
      </c>
      <c r="C1990" s="21" t="str">
        <f>+'[1]Plan1'!C1995</f>
        <v>hora</v>
      </c>
      <c r="D1990" s="22">
        <f>+'[1]Plan1'!D1995</f>
        <v>175.51</v>
      </c>
    </row>
  </sheetData>
  <sheetProtection password="CC5D" sheet="1" objects="1" scenarios="1"/>
  <mergeCells count="1">
    <mergeCell ref="A3:D3"/>
  </mergeCells>
  <conditionalFormatting sqref="D5:D1990">
    <cfRule type="expression" priority="1" dxfId="35" stopIfTrue="1">
      <formula>#REF!=1</formula>
    </cfRule>
  </conditionalFormatting>
  <conditionalFormatting sqref="B3:D4 A3">
    <cfRule type="cellIs" priority="2" dxfId="34" operator="notEqual" stopIfTrue="1">
      <formula>""</formula>
    </cfRule>
  </conditionalFormatting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="110" zoomScaleNormal="110" zoomScalePageLayoutView="0" workbookViewId="0" topLeftCell="A1">
      <selection activeCell="I102" sqref="I102"/>
    </sheetView>
  </sheetViews>
  <sheetFormatPr defaultColWidth="9.140625" defaultRowHeight="12.75"/>
  <cols>
    <col min="1" max="1" width="11.421875" style="25" customWidth="1"/>
    <col min="2" max="3" width="11.8515625" style="25" customWidth="1"/>
    <col min="4" max="4" width="57.00390625" style="3" customWidth="1"/>
    <col min="5" max="5" width="9.7109375" style="3" customWidth="1"/>
    <col min="6" max="6" width="9.140625" style="116" customWidth="1"/>
    <col min="7" max="8" width="13.28125" style="117" customWidth="1"/>
    <col min="9" max="9" width="17.7109375" style="117" customWidth="1"/>
  </cols>
  <sheetData>
    <row r="1" spans="1:9" ht="140.25" customHeight="1">
      <c r="A1" s="194"/>
      <c r="B1" s="194"/>
      <c r="C1" s="194"/>
      <c r="D1" s="194"/>
      <c r="E1" s="194"/>
      <c r="F1" s="194"/>
      <c r="G1" s="194"/>
      <c r="H1" s="194"/>
      <c r="I1" s="194"/>
    </row>
    <row r="2" spans="1:9" ht="21" customHeight="1">
      <c r="A2" s="199" t="s">
        <v>330</v>
      </c>
      <c r="B2" s="199"/>
      <c r="C2" s="199"/>
      <c r="D2" s="199"/>
      <c r="E2" s="199"/>
      <c r="F2" s="199"/>
      <c r="G2" s="199"/>
      <c r="H2" s="199"/>
      <c r="I2" s="199"/>
    </row>
    <row r="3" spans="1:9" ht="21" customHeight="1">
      <c r="A3" s="199" t="s">
        <v>331</v>
      </c>
      <c r="B3" s="199"/>
      <c r="C3" s="199"/>
      <c r="D3" s="199"/>
      <c r="E3" s="199"/>
      <c r="F3" s="199"/>
      <c r="G3" s="199"/>
      <c r="H3" s="199"/>
      <c r="I3" s="199"/>
    </row>
    <row r="4" spans="1:9" ht="15" customHeight="1">
      <c r="A4" s="151" t="s">
        <v>143</v>
      </c>
      <c r="B4" s="149" t="s">
        <v>327</v>
      </c>
      <c r="C4" s="119"/>
      <c r="D4" s="40"/>
      <c r="E4" s="39"/>
      <c r="F4" s="62"/>
      <c r="G4" s="73"/>
      <c r="H4" s="73"/>
      <c r="I4" s="73"/>
    </row>
    <row r="5" spans="1:9" ht="15" customHeight="1">
      <c r="A5" s="123"/>
      <c r="B5" s="40" t="s">
        <v>328</v>
      </c>
      <c r="C5" s="120"/>
      <c r="D5" s="40"/>
      <c r="E5" s="39"/>
      <c r="F5" s="62"/>
      <c r="G5" s="73"/>
      <c r="H5" s="73"/>
      <c r="I5" s="73"/>
    </row>
    <row r="6" spans="1:9" ht="15" customHeight="1">
      <c r="A6" s="124"/>
      <c r="B6" s="150" t="s">
        <v>329</v>
      </c>
      <c r="C6" s="121"/>
      <c r="D6" s="40"/>
      <c r="E6" s="39"/>
      <c r="F6" s="62"/>
      <c r="G6" s="73"/>
      <c r="H6" s="73"/>
      <c r="I6" s="73"/>
    </row>
    <row r="7" spans="1:9" ht="15" customHeight="1">
      <c r="A7" s="152" t="s">
        <v>144</v>
      </c>
      <c r="B7" s="133">
        <v>0.2536</v>
      </c>
      <c r="C7" s="122"/>
      <c r="D7" s="41"/>
      <c r="E7" s="39"/>
      <c r="F7" s="62"/>
      <c r="G7" s="73"/>
      <c r="H7" s="73"/>
      <c r="I7" s="73"/>
    </row>
    <row r="8" spans="1:9" ht="15" customHeight="1">
      <c r="A8" s="2"/>
      <c r="B8" s="39"/>
      <c r="C8" s="39"/>
      <c r="D8" s="39"/>
      <c r="E8" s="39"/>
      <c r="F8" s="62"/>
      <c r="G8" s="73"/>
      <c r="H8" s="73"/>
      <c r="I8" s="73"/>
    </row>
    <row r="9" spans="1:9" ht="25.5">
      <c r="A9" s="52" t="s">
        <v>152</v>
      </c>
      <c r="B9" s="50" t="s">
        <v>145</v>
      </c>
      <c r="C9" s="50" t="s">
        <v>155</v>
      </c>
      <c r="D9" s="50" t="s">
        <v>146</v>
      </c>
      <c r="E9" s="50" t="s">
        <v>147</v>
      </c>
      <c r="F9" s="51" t="s">
        <v>148</v>
      </c>
      <c r="G9" s="74" t="s">
        <v>149</v>
      </c>
      <c r="H9" s="75" t="s">
        <v>150</v>
      </c>
      <c r="I9" s="74" t="s">
        <v>151</v>
      </c>
    </row>
    <row r="10" spans="1:9" ht="12.75">
      <c r="A10" s="118">
        <v>1</v>
      </c>
      <c r="B10" s="54"/>
      <c r="C10" s="54"/>
      <c r="D10" s="206" t="s">
        <v>153</v>
      </c>
      <c r="E10" s="206"/>
      <c r="F10" s="206"/>
      <c r="G10" s="206"/>
      <c r="H10" s="206"/>
      <c r="I10" s="207"/>
    </row>
    <row r="11" spans="1:9" ht="12.75">
      <c r="A11" s="63" t="s">
        <v>157</v>
      </c>
      <c r="B11" s="59" t="s">
        <v>165</v>
      </c>
      <c r="C11" s="59" t="s">
        <v>156</v>
      </c>
      <c r="D11" s="57" t="s">
        <v>164</v>
      </c>
      <c r="E11" s="59" t="s">
        <v>166</v>
      </c>
      <c r="F11" s="60">
        <f>'MEMÓRIA CÁLCULO 2023'!D3</f>
        <v>3</v>
      </c>
      <c r="G11" s="76">
        <v>893.56</v>
      </c>
      <c r="H11" s="77">
        <f>G11*(1+$B$7)</f>
        <v>1120.166816</v>
      </c>
      <c r="I11" s="107">
        <f>H11*F11</f>
        <v>3360.500448</v>
      </c>
    </row>
    <row r="12" spans="1:9" ht="12.75">
      <c r="A12" s="63" t="s">
        <v>158</v>
      </c>
      <c r="B12" s="59" t="s">
        <v>154</v>
      </c>
      <c r="C12" s="59" t="s">
        <v>156</v>
      </c>
      <c r="D12" s="57" t="s">
        <v>159</v>
      </c>
      <c r="E12" s="59" t="s">
        <v>147</v>
      </c>
      <c r="F12" s="60">
        <f>'MEMÓRIA CÁLCULO 2023'!D4</f>
        <v>8</v>
      </c>
      <c r="G12" s="76">
        <v>3139.53</v>
      </c>
      <c r="H12" s="77">
        <f>G12*(1+$B$7)</f>
        <v>3935.714808</v>
      </c>
      <c r="I12" s="107">
        <f>H12*F12</f>
        <v>31485.718464</v>
      </c>
    </row>
    <row r="13" spans="1:9" ht="25.5">
      <c r="A13" s="63" t="s">
        <v>167</v>
      </c>
      <c r="B13" s="59" t="s">
        <v>154</v>
      </c>
      <c r="C13" s="59" t="s">
        <v>156</v>
      </c>
      <c r="D13" s="61" t="s">
        <v>332</v>
      </c>
      <c r="E13" s="59" t="s">
        <v>147</v>
      </c>
      <c r="F13" s="60">
        <f>'MEMÓRIA CÁLCULO 2023'!D5</f>
        <v>4</v>
      </c>
      <c r="G13" s="76">
        <v>3139.53</v>
      </c>
      <c r="H13" s="77">
        <f>G13*(1+$B$7)</f>
        <v>3935.714808</v>
      </c>
      <c r="I13" s="107">
        <f>H13*F13</f>
        <v>15742.859232</v>
      </c>
    </row>
    <row r="14" spans="1:9" ht="12.75">
      <c r="A14" s="108"/>
      <c r="B14" s="203" t="s">
        <v>203</v>
      </c>
      <c r="C14" s="203"/>
      <c r="D14" s="203"/>
      <c r="E14" s="203"/>
      <c r="F14" s="203"/>
      <c r="G14" s="203"/>
      <c r="H14" s="109"/>
      <c r="I14" s="110">
        <f>SUM(I11:I13)</f>
        <v>50589.07814400001</v>
      </c>
    </row>
    <row r="15" spans="1:9" ht="12.75">
      <c r="A15" s="118">
        <v>2</v>
      </c>
      <c r="B15" s="54"/>
      <c r="C15" s="54"/>
      <c r="D15" s="206" t="s">
        <v>2</v>
      </c>
      <c r="E15" s="206"/>
      <c r="F15" s="206"/>
      <c r="G15" s="206"/>
      <c r="H15" s="206"/>
      <c r="I15" s="207"/>
    </row>
    <row r="16" spans="1:9" ht="38.25">
      <c r="A16" s="63" t="s">
        <v>178</v>
      </c>
      <c r="B16" s="59" t="s">
        <v>358</v>
      </c>
      <c r="C16" s="59" t="s">
        <v>156</v>
      </c>
      <c r="D16" s="61" t="s">
        <v>169</v>
      </c>
      <c r="E16" s="59" t="s">
        <v>168</v>
      </c>
      <c r="F16" s="60">
        <f>'MEMÓRIA CÁLCULO 2023'!D7</f>
        <v>6</v>
      </c>
      <c r="G16" s="76">
        <v>1246.84</v>
      </c>
      <c r="H16" s="77">
        <f>G16*(1+$B$7)</f>
        <v>1563.038624</v>
      </c>
      <c r="I16" s="107">
        <f>H16*F16</f>
        <v>9378.231744</v>
      </c>
    </row>
    <row r="17" spans="1:9" ht="12.75">
      <c r="A17" s="63" t="s">
        <v>179</v>
      </c>
      <c r="B17" s="59" t="s">
        <v>171</v>
      </c>
      <c r="C17" s="59" t="s">
        <v>156</v>
      </c>
      <c r="D17" s="61" t="s">
        <v>170</v>
      </c>
      <c r="E17" s="59" t="s">
        <v>168</v>
      </c>
      <c r="F17" s="60">
        <f>'MEMÓRIA CÁLCULO 2023'!D8</f>
        <v>6</v>
      </c>
      <c r="G17" s="76">
        <v>775.67</v>
      </c>
      <c r="H17" s="77">
        <f>G17*(1+$B$7)</f>
        <v>972.379912</v>
      </c>
      <c r="I17" s="107">
        <f>H17*F17</f>
        <v>5834.279472</v>
      </c>
    </row>
    <row r="18" spans="1:9" ht="12.75">
      <c r="A18" s="108"/>
      <c r="B18" s="203" t="s">
        <v>204</v>
      </c>
      <c r="C18" s="203"/>
      <c r="D18" s="203"/>
      <c r="E18" s="203"/>
      <c r="F18" s="203"/>
      <c r="G18" s="203"/>
      <c r="H18" s="109"/>
      <c r="I18" s="110">
        <f>SUM(I16:I17)</f>
        <v>15212.511216</v>
      </c>
    </row>
    <row r="19" spans="1:9" ht="12.75">
      <c r="A19" s="118">
        <v>3</v>
      </c>
      <c r="B19" s="54"/>
      <c r="C19" s="54"/>
      <c r="D19" s="206" t="s">
        <v>180</v>
      </c>
      <c r="E19" s="206"/>
      <c r="F19" s="206"/>
      <c r="G19" s="206"/>
      <c r="H19" s="206"/>
      <c r="I19" s="207"/>
    </row>
    <row r="20" spans="1:9" ht="12.75">
      <c r="A20" s="129" t="s">
        <v>181</v>
      </c>
      <c r="B20" s="130"/>
      <c r="C20" s="130"/>
      <c r="D20" s="131" t="s">
        <v>221</v>
      </c>
      <c r="E20" s="131"/>
      <c r="F20" s="131"/>
      <c r="G20" s="131"/>
      <c r="H20" s="131"/>
      <c r="I20" s="132"/>
    </row>
    <row r="21" spans="1:9" ht="25.5">
      <c r="A21" s="63" t="s">
        <v>223</v>
      </c>
      <c r="B21" s="59" t="s">
        <v>162</v>
      </c>
      <c r="C21" s="59" t="s">
        <v>156</v>
      </c>
      <c r="D21" s="61" t="s">
        <v>220</v>
      </c>
      <c r="E21" s="59" t="s">
        <v>163</v>
      </c>
      <c r="F21" s="60">
        <f>'MEMÓRIA CÁLCULO 2023'!D11</f>
        <v>258.8299999999999</v>
      </c>
      <c r="G21" s="76">
        <v>575.27</v>
      </c>
      <c r="H21" s="77">
        <f>G21*(1+$B$7)</f>
        <v>721.158472</v>
      </c>
      <c r="I21" s="107">
        <f>H21*F21</f>
        <v>186657.44730775993</v>
      </c>
    </row>
    <row r="22" spans="1:9" ht="33.75" customHeight="1">
      <c r="A22" s="63" t="s">
        <v>224</v>
      </c>
      <c r="B22" s="59" t="s">
        <v>336</v>
      </c>
      <c r="C22" s="59" t="s">
        <v>156</v>
      </c>
      <c r="D22" s="61" t="s">
        <v>334</v>
      </c>
      <c r="E22" s="59" t="s">
        <v>163</v>
      </c>
      <c r="F22" s="60">
        <f>'MEMÓRIA CÁLCULO 2023'!D12</f>
        <v>91</v>
      </c>
      <c r="G22" s="76">
        <v>318.06</v>
      </c>
      <c r="H22" s="77">
        <f>G22*(1+$B$7)</f>
        <v>398.72001600000004</v>
      </c>
      <c r="I22" s="107">
        <f>H22*F22</f>
        <v>36283.521456</v>
      </c>
    </row>
    <row r="23" spans="1:9" ht="25.5">
      <c r="A23" s="63" t="s">
        <v>335</v>
      </c>
      <c r="B23" s="59" t="s">
        <v>173</v>
      </c>
      <c r="C23" s="59" t="s">
        <v>156</v>
      </c>
      <c r="D23" s="61" t="s">
        <v>172</v>
      </c>
      <c r="E23" s="59" t="s">
        <v>163</v>
      </c>
      <c r="F23" s="60">
        <f>'MEMÓRIA CÁLCULO 2023'!D13</f>
        <v>258.8299999999999</v>
      </c>
      <c r="G23" s="76">
        <v>41.14</v>
      </c>
      <c r="H23" s="77">
        <f>G23*(1+$B$7)</f>
        <v>51.573104</v>
      </c>
      <c r="I23" s="107">
        <f>H23*F23</f>
        <v>13348.666508319997</v>
      </c>
    </row>
    <row r="24" spans="1:9" ht="12.75">
      <c r="A24" s="125" t="s">
        <v>182</v>
      </c>
      <c r="B24" s="126"/>
      <c r="C24" s="126"/>
      <c r="D24" s="127" t="s">
        <v>222</v>
      </c>
      <c r="E24" s="127"/>
      <c r="F24" s="127"/>
      <c r="G24" s="127"/>
      <c r="H24" s="127"/>
      <c r="I24" s="128"/>
    </row>
    <row r="25" spans="1:9" ht="25.5">
      <c r="A25" s="63" t="s">
        <v>225</v>
      </c>
      <c r="B25" s="59" t="s">
        <v>219</v>
      </c>
      <c r="C25" s="59" t="s">
        <v>156</v>
      </c>
      <c r="D25" s="61" t="s">
        <v>218</v>
      </c>
      <c r="E25" s="59" t="s">
        <v>215</v>
      </c>
      <c r="F25" s="60">
        <f>'MEMÓRIA CÁLCULO 2023'!D15</f>
        <v>134.89</v>
      </c>
      <c r="G25" s="76">
        <v>8.69</v>
      </c>
      <c r="H25" s="77">
        <f>G25*(1+$B$7)</f>
        <v>10.893784</v>
      </c>
      <c r="I25" s="107">
        <f>H25*F25</f>
        <v>1469.4625237599998</v>
      </c>
    </row>
    <row r="26" spans="1:9" ht="38.25">
      <c r="A26" s="63" t="s">
        <v>227</v>
      </c>
      <c r="B26" s="59" t="s">
        <v>217</v>
      </c>
      <c r="C26" s="59" t="s">
        <v>156</v>
      </c>
      <c r="D26" s="61" t="s">
        <v>216</v>
      </c>
      <c r="E26" s="59" t="s">
        <v>163</v>
      </c>
      <c r="F26" s="60">
        <f>'MEMÓRIA CÁLCULO 2023'!D16</f>
        <v>18.685200000000002</v>
      </c>
      <c r="G26" s="76">
        <v>28.06</v>
      </c>
      <c r="H26" s="77">
        <f>G26*(1+$B$7)</f>
        <v>35.176016</v>
      </c>
      <c r="I26" s="107">
        <f>H26*F26</f>
        <v>657.2708941632</v>
      </c>
    </row>
    <row r="27" spans="1:9" ht="25.5">
      <c r="A27" s="63" t="s">
        <v>226</v>
      </c>
      <c r="B27" s="59" t="s">
        <v>173</v>
      </c>
      <c r="C27" s="59" t="s">
        <v>156</v>
      </c>
      <c r="D27" s="61" t="s">
        <v>172</v>
      </c>
      <c r="E27" s="59" t="s">
        <v>163</v>
      </c>
      <c r="F27" s="60">
        <f>'MEMÓRIA CÁLCULO 2023'!D17</f>
        <v>24.75525</v>
      </c>
      <c r="G27" s="76">
        <v>41.14</v>
      </c>
      <c r="H27" s="77">
        <f>G27*(1+$B$7)</f>
        <v>51.573104</v>
      </c>
      <c r="I27" s="107">
        <f>H27*F27</f>
        <v>1276.705082796</v>
      </c>
    </row>
    <row r="28" spans="1:9" ht="12.75">
      <c r="A28" s="111"/>
      <c r="B28" s="208" t="s">
        <v>205</v>
      </c>
      <c r="C28" s="208"/>
      <c r="D28" s="208"/>
      <c r="E28" s="208"/>
      <c r="F28" s="208"/>
      <c r="G28" s="208"/>
      <c r="H28" s="112"/>
      <c r="I28" s="113">
        <f>SUM(I21:I27)</f>
        <v>239693.07377279914</v>
      </c>
    </row>
    <row r="29" spans="1:9" ht="12.75">
      <c r="A29" s="114">
        <v>4</v>
      </c>
      <c r="B29" s="79"/>
      <c r="C29" s="79"/>
      <c r="D29" s="81" t="s">
        <v>231</v>
      </c>
      <c r="E29" s="81"/>
      <c r="F29" s="81"/>
      <c r="G29" s="81"/>
      <c r="H29" s="81"/>
      <c r="I29" s="82"/>
    </row>
    <row r="30" spans="1:9" ht="12.75">
      <c r="A30" s="63" t="s">
        <v>183</v>
      </c>
      <c r="B30" s="72" t="s">
        <v>24</v>
      </c>
      <c r="C30" s="72" t="s">
        <v>202</v>
      </c>
      <c r="D30" s="38" t="s">
        <v>110</v>
      </c>
      <c r="E30" s="36" t="s">
        <v>112</v>
      </c>
      <c r="F30" s="37">
        <f>'MEMÓRIA CÁLCULO 2023'!D23</f>
        <v>21.037499999999998</v>
      </c>
      <c r="G30" s="77">
        <f>1806.46/1.35</f>
        <v>1338.1185185185184</v>
      </c>
      <c r="H30" s="77">
        <f>G30*(1+$B$7)</f>
        <v>1677.4653748148148</v>
      </c>
      <c r="I30" s="107">
        <f>H30*F30</f>
        <v>35289.677822666665</v>
      </c>
    </row>
    <row r="31" spans="1:9" ht="12.75">
      <c r="A31" s="63" t="s">
        <v>184</v>
      </c>
      <c r="B31" s="72" t="s">
        <v>25</v>
      </c>
      <c r="C31" s="72" t="s">
        <v>202</v>
      </c>
      <c r="D31" s="38" t="s">
        <v>111</v>
      </c>
      <c r="E31" s="36" t="s">
        <v>113</v>
      </c>
      <c r="F31" s="37">
        <f>'MEMÓRIA CÁLCULO 2023'!D24</f>
        <v>243.22500000000002</v>
      </c>
      <c r="G31" s="77">
        <f>5.11/1.35</f>
        <v>3.785185185185185</v>
      </c>
      <c r="H31" s="77">
        <f>G31*(1+$B$7)</f>
        <v>4.745108148148148</v>
      </c>
      <c r="I31" s="107">
        <f>H31*F31</f>
        <v>1154.1289293333334</v>
      </c>
    </row>
    <row r="32" spans="1:9" ht="12.75">
      <c r="A32" s="108"/>
      <c r="B32" s="203" t="s">
        <v>206</v>
      </c>
      <c r="C32" s="203"/>
      <c r="D32" s="203"/>
      <c r="E32" s="203"/>
      <c r="F32" s="203"/>
      <c r="G32" s="203"/>
      <c r="H32" s="109"/>
      <c r="I32" s="110">
        <f>SUM(I30:I31)</f>
        <v>36443.806752</v>
      </c>
    </row>
    <row r="33" spans="1:9" ht="12.75">
      <c r="A33" s="114">
        <v>5</v>
      </c>
      <c r="B33" s="80"/>
      <c r="C33" s="80"/>
      <c r="D33" s="83" t="s">
        <v>114</v>
      </c>
      <c r="E33" s="83"/>
      <c r="F33" s="83"/>
      <c r="G33" s="83"/>
      <c r="H33" s="83"/>
      <c r="I33" s="84"/>
    </row>
    <row r="34" spans="1:9" ht="12.75">
      <c r="A34" s="63" t="s">
        <v>185</v>
      </c>
      <c r="B34" s="72" t="s">
        <v>27</v>
      </c>
      <c r="C34" s="72" t="s">
        <v>202</v>
      </c>
      <c r="D34" s="38" t="s">
        <v>115</v>
      </c>
      <c r="E34" s="36" t="s">
        <v>112</v>
      </c>
      <c r="F34" s="37">
        <f>'MEMÓRIA CÁLCULO 2023'!D26</f>
        <v>175</v>
      </c>
      <c r="G34" s="77">
        <f>156.92/1.35</f>
        <v>116.23703703703703</v>
      </c>
      <c r="H34" s="77">
        <f aca="true" t="shared" si="0" ref="H34:H52">G34*(1+$B$7)</f>
        <v>145.7147496296296</v>
      </c>
      <c r="I34" s="107">
        <f>H34*F34</f>
        <v>25500.081185185183</v>
      </c>
    </row>
    <row r="35" spans="1:9" ht="12.75">
      <c r="A35" s="63" t="s">
        <v>186</v>
      </c>
      <c r="B35" s="72" t="s">
        <v>102</v>
      </c>
      <c r="C35" s="72" t="s">
        <v>202</v>
      </c>
      <c r="D35" s="35" t="s">
        <v>116</v>
      </c>
      <c r="E35" s="36" t="s">
        <v>112</v>
      </c>
      <c r="F35" s="37">
        <f>'MEMÓRIA CÁLCULO 2023'!D27</f>
        <v>130</v>
      </c>
      <c r="G35" s="77">
        <f>20.74/1.35</f>
        <v>15.36296296296296</v>
      </c>
      <c r="H35" s="77">
        <f t="shared" si="0"/>
        <v>19.25901037037037</v>
      </c>
      <c r="I35" s="107">
        <f>H35*F35</f>
        <v>2503.671348148148</v>
      </c>
    </row>
    <row r="36" spans="1:9" ht="12.75">
      <c r="A36" s="108"/>
      <c r="B36" s="203" t="s">
        <v>1</v>
      </c>
      <c r="C36" s="203"/>
      <c r="D36" s="203"/>
      <c r="E36" s="203"/>
      <c r="F36" s="203"/>
      <c r="G36" s="203"/>
      <c r="H36" s="77"/>
      <c r="I36" s="110">
        <f>SUM(I34:I35)</f>
        <v>28003.752533333332</v>
      </c>
    </row>
    <row r="37" spans="1:9" ht="12.75">
      <c r="A37" s="114">
        <v>6</v>
      </c>
      <c r="B37" s="80"/>
      <c r="C37" s="80"/>
      <c r="D37" s="83" t="s">
        <v>117</v>
      </c>
      <c r="E37" s="83"/>
      <c r="F37" s="83"/>
      <c r="G37" s="83"/>
      <c r="H37" s="83"/>
      <c r="I37" s="84"/>
    </row>
    <row r="38" spans="1:9" ht="12.75">
      <c r="A38" s="63" t="s">
        <v>187</v>
      </c>
      <c r="B38" s="72" t="s">
        <v>8</v>
      </c>
      <c r="C38" s="72" t="s">
        <v>202</v>
      </c>
      <c r="D38" s="38" t="s">
        <v>118</v>
      </c>
      <c r="E38" s="36" t="s">
        <v>112</v>
      </c>
      <c r="F38" s="37">
        <f>'MEMORIAL ATUALIZADO'!M39</f>
        <v>2.83</v>
      </c>
      <c r="G38" s="77">
        <f>707.52/1.35</f>
        <v>524.0888888888888</v>
      </c>
      <c r="H38" s="77">
        <f t="shared" si="0"/>
        <v>656.997831111111</v>
      </c>
      <c r="I38" s="107">
        <f aca="true" t="shared" si="1" ref="I38:I52">H38*F38</f>
        <v>1859.3038620444443</v>
      </c>
    </row>
    <row r="39" spans="1:9" ht="12.75">
      <c r="A39" s="63" t="s">
        <v>188</v>
      </c>
      <c r="B39" s="72" t="s">
        <v>9</v>
      </c>
      <c r="C39" s="72" t="s">
        <v>202</v>
      </c>
      <c r="D39" s="38" t="s">
        <v>119</v>
      </c>
      <c r="E39" s="36" t="s">
        <v>112</v>
      </c>
      <c r="F39" s="37">
        <f>'MEMÓRIA CÁLCULO 2023'!D30</f>
        <v>92.79495499999999</v>
      </c>
      <c r="G39" s="77">
        <f>840.9/1.35</f>
        <v>622.8888888888888</v>
      </c>
      <c r="H39" s="77">
        <f t="shared" si="0"/>
        <v>780.8535111111111</v>
      </c>
      <c r="I39" s="107">
        <f t="shared" si="1"/>
        <v>72459.26642514754</v>
      </c>
    </row>
    <row r="40" spans="1:9" ht="12.75">
      <c r="A40" s="63" t="s">
        <v>189</v>
      </c>
      <c r="B40" s="72" t="s">
        <v>10</v>
      </c>
      <c r="C40" s="72" t="s">
        <v>202</v>
      </c>
      <c r="D40" s="38" t="s">
        <v>120</v>
      </c>
      <c r="E40" s="36" t="s">
        <v>112</v>
      </c>
      <c r="F40" s="37">
        <f>'MEMÓRIA CÁLCULO 2023'!D31</f>
        <v>154.59965190000003</v>
      </c>
      <c r="G40" s="77">
        <f>882.22/1.35</f>
        <v>653.4962962962962</v>
      </c>
      <c r="H40" s="77">
        <f t="shared" si="0"/>
        <v>819.222957037037</v>
      </c>
      <c r="I40" s="107">
        <f t="shared" si="1"/>
        <v>126651.5839864146</v>
      </c>
    </row>
    <row r="41" spans="1:9" ht="12.75">
      <c r="A41" s="63" t="s">
        <v>190</v>
      </c>
      <c r="B41" s="72" t="s">
        <v>12</v>
      </c>
      <c r="C41" s="72" t="s">
        <v>202</v>
      </c>
      <c r="D41" s="38" t="s">
        <v>121</v>
      </c>
      <c r="E41" s="36" t="s">
        <v>113</v>
      </c>
      <c r="F41" s="37">
        <f>'MEMÓRIA CÁLCULO 2023'!D32</f>
        <v>195.914</v>
      </c>
      <c r="G41" s="77">
        <f>156.04/1.35</f>
        <v>115.58518518518517</v>
      </c>
      <c r="H41" s="77">
        <f t="shared" si="0"/>
        <v>144.89758814814815</v>
      </c>
      <c r="I41" s="107">
        <f t="shared" si="1"/>
        <v>28387.466084456293</v>
      </c>
    </row>
    <row r="42" spans="1:9" ht="12.75">
      <c r="A42" s="63" t="s">
        <v>194</v>
      </c>
      <c r="B42" s="72" t="s">
        <v>11</v>
      </c>
      <c r="C42" s="72" t="s">
        <v>202</v>
      </c>
      <c r="D42" s="38" t="s">
        <v>122</v>
      </c>
      <c r="E42" s="36" t="s">
        <v>113</v>
      </c>
      <c r="F42" s="37">
        <f>'MEMÓRIA CÁLCULO 2023'!D33</f>
        <v>897.3416000000002</v>
      </c>
      <c r="G42" s="77">
        <f>185.78/1.35</f>
        <v>137.6148148148148</v>
      </c>
      <c r="H42" s="77">
        <f t="shared" si="0"/>
        <v>172.51393185185182</v>
      </c>
      <c r="I42" s="107">
        <f t="shared" si="1"/>
        <v>154803.92763023172</v>
      </c>
    </row>
    <row r="43" spans="1:9" ht="12.75">
      <c r="A43" s="63" t="s">
        <v>192</v>
      </c>
      <c r="B43" s="72" t="s">
        <v>13</v>
      </c>
      <c r="C43" s="72" t="s">
        <v>202</v>
      </c>
      <c r="D43" s="38" t="s">
        <v>123</v>
      </c>
      <c r="E43" s="36" t="s">
        <v>124</v>
      </c>
      <c r="F43" s="37">
        <f>'MEMÓRIA CÁLCULO 2023'!D34</f>
        <v>20398.75</v>
      </c>
      <c r="G43" s="77">
        <f>17.39/1.35</f>
        <v>12.881481481481481</v>
      </c>
      <c r="H43" s="77">
        <f t="shared" si="0"/>
        <v>16.148225185185186</v>
      </c>
      <c r="I43" s="107">
        <f t="shared" si="1"/>
        <v>329403.60849629634</v>
      </c>
    </row>
    <row r="44" spans="1:9" ht="12.75">
      <c r="A44" s="63" t="s">
        <v>191</v>
      </c>
      <c r="B44" s="72" t="s">
        <v>14</v>
      </c>
      <c r="C44" s="72" t="s">
        <v>202</v>
      </c>
      <c r="D44" s="38" t="s">
        <v>125</v>
      </c>
      <c r="E44" s="36" t="s">
        <v>126</v>
      </c>
      <c r="F44" s="37">
        <f>'MEMÓRIA CÁLCULO 2023'!D35</f>
        <v>13.5</v>
      </c>
      <c r="G44" s="77">
        <f>122.78/1.35</f>
        <v>90.94814814814815</v>
      </c>
      <c r="H44" s="77">
        <f t="shared" si="0"/>
        <v>114.01259851851853</v>
      </c>
      <c r="I44" s="107">
        <f t="shared" si="1"/>
        <v>1539.17008</v>
      </c>
    </row>
    <row r="45" spans="1:9" ht="12.75">
      <c r="A45" s="63" t="s">
        <v>193</v>
      </c>
      <c r="B45" s="72" t="s">
        <v>15</v>
      </c>
      <c r="C45" s="72" t="s">
        <v>202</v>
      </c>
      <c r="D45" s="38" t="s">
        <v>127</v>
      </c>
      <c r="E45" s="36" t="s">
        <v>112</v>
      </c>
      <c r="F45" s="37">
        <f>'MEMÓRIA CÁLCULO 2023'!D36</f>
        <v>450</v>
      </c>
      <c r="G45" s="77">
        <f>84.91/1.35</f>
        <v>62.89629629629629</v>
      </c>
      <c r="H45" s="77">
        <f t="shared" si="0"/>
        <v>78.84679703703704</v>
      </c>
      <c r="I45" s="107">
        <f t="shared" si="1"/>
        <v>35481.058666666664</v>
      </c>
    </row>
    <row r="46" spans="1:9" ht="12.75">
      <c r="A46" s="63" t="s">
        <v>195</v>
      </c>
      <c r="B46" s="72" t="s">
        <v>16</v>
      </c>
      <c r="C46" s="72" t="s">
        <v>202</v>
      </c>
      <c r="D46" s="38" t="s">
        <v>128</v>
      </c>
      <c r="E46" s="36" t="s">
        <v>112</v>
      </c>
      <c r="F46" s="37">
        <f>'MEMÓRIA CÁLCULO 2023'!D37</f>
        <v>67.2</v>
      </c>
      <c r="G46" s="77">
        <f>545.95/1.35</f>
        <v>404.4074074074074</v>
      </c>
      <c r="H46" s="77">
        <f t="shared" si="0"/>
        <v>506.9651259259259</v>
      </c>
      <c r="I46" s="107">
        <f t="shared" si="1"/>
        <v>34068.05646222222</v>
      </c>
    </row>
    <row r="47" spans="1:9" ht="12.75">
      <c r="A47" s="63" t="s">
        <v>196</v>
      </c>
      <c r="B47" s="72" t="s">
        <v>17</v>
      </c>
      <c r="C47" s="72" t="s">
        <v>202</v>
      </c>
      <c r="D47" s="38" t="s">
        <v>129</v>
      </c>
      <c r="E47" s="36" t="s">
        <v>124</v>
      </c>
      <c r="F47" s="37">
        <f>'MEMÓRIA CÁLCULO 2023'!D38</f>
        <v>4115</v>
      </c>
      <c r="G47" s="77">
        <f>39.29/1.35</f>
        <v>29.1037037037037</v>
      </c>
      <c r="H47" s="77">
        <f t="shared" si="0"/>
        <v>36.48440296296296</v>
      </c>
      <c r="I47" s="107">
        <f t="shared" si="1"/>
        <v>150133.3181925926</v>
      </c>
    </row>
    <row r="48" spans="1:9" ht="12.75">
      <c r="A48" s="63" t="s">
        <v>197</v>
      </c>
      <c r="B48" s="72" t="s">
        <v>28</v>
      </c>
      <c r="C48" s="72" t="s">
        <v>202</v>
      </c>
      <c r="D48" s="38" t="s">
        <v>130</v>
      </c>
      <c r="E48" s="36" t="s">
        <v>131</v>
      </c>
      <c r="F48" s="37">
        <f>'MEMÓRIA CÁLCULO 2023'!D39</f>
        <v>30</v>
      </c>
      <c r="G48" s="77">
        <f>2196.59/1.35</f>
        <v>1627.1037037037038</v>
      </c>
      <c r="H48" s="77">
        <f t="shared" si="0"/>
        <v>2039.7372029629632</v>
      </c>
      <c r="I48" s="107">
        <f t="shared" si="1"/>
        <v>61192.1160888889</v>
      </c>
    </row>
    <row r="49" spans="1:9" ht="12.75">
      <c r="A49" s="63" t="s">
        <v>198</v>
      </c>
      <c r="B49" s="72" t="s">
        <v>23</v>
      </c>
      <c r="C49" s="72" t="s">
        <v>202</v>
      </c>
      <c r="D49" s="38" t="s">
        <v>132</v>
      </c>
      <c r="E49" s="36" t="s">
        <v>131</v>
      </c>
      <c r="F49" s="37">
        <f>'MEMÓRIA CÁLCULO 2023'!D40</f>
        <v>264</v>
      </c>
      <c r="G49" s="77">
        <f>141.22/1.35</f>
        <v>104.6074074074074</v>
      </c>
      <c r="H49" s="77">
        <f t="shared" si="0"/>
        <v>131.1358459259259</v>
      </c>
      <c r="I49" s="107">
        <f t="shared" si="1"/>
        <v>34619.86332444444</v>
      </c>
    </row>
    <row r="50" spans="1:9" ht="12.75">
      <c r="A50" s="63" t="s">
        <v>199</v>
      </c>
      <c r="B50" s="72" t="s">
        <v>21</v>
      </c>
      <c r="C50" s="72" t="s">
        <v>202</v>
      </c>
      <c r="D50" s="38" t="s">
        <v>133</v>
      </c>
      <c r="E50" s="36" t="s">
        <v>131</v>
      </c>
      <c r="F50" s="37">
        <f>'MEMÓRIA CÁLCULO 2023'!D41</f>
        <v>5</v>
      </c>
      <c r="G50" s="77">
        <f>15729.61/1.35</f>
        <v>11651.562962962962</v>
      </c>
      <c r="H50" s="77">
        <f t="shared" si="0"/>
        <v>14606.39933037037</v>
      </c>
      <c r="I50" s="107">
        <f t="shared" si="1"/>
        <v>73031.99665185185</v>
      </c>
    </row>
    <row r="51" spans="1:9" ht="12.75">
      <c r="A51" s="63" t="s">
        <v>200</v>
      </c>
      <c r="B51" s="72" t="s">
        <v>22</v>
      </c>
      <c r="C51" s="72" t="s">
        <v>202</v>
      </c>
      <c r="D51" s="38" t="s">
        <v>134</v>
      </c>
      <c r="E51" s="36" t="s">
        <v>126</v>
      </c>
      <c r="F51" s="37">
        <f>'MEMÓRIA CÁLCULO 2023'!D42</f>
        <v>21.6</v>
      </c>
      <c r="G51" s="77">
        <f>1387.42/1.35</f>
        <v>1027.7185185185185</v>
      </c>
      <c r="H51" s="77">
        <f t="shared" si="0"/>
        <v>1288.3479348148148</v>
      </c>
      <c r="I51" s="107">
        <f t="shared" si="1"/>
        <v>27828.315392000004</v>
      </c>
    </row>
    <row r="52" spans="1:9" ht="12.75">
      <c r="A52" s="63" t="s">
        <v>201</v>
      </c>
      <c r="B52" s="72" t="s">
        <v>26</v>
      </c>
      <c r="C52" s="72" t="s">
        <v>202</v>
      </c>
      <c r="D52" s="38" t="s">
        <v>135</v>
      </c>
      <c r="E52" s="36" t="s">
        <v>136</v>
      </c>
      <c r="F52" s="37">
        <f>'MEMÓRIA CÁLCULO 2023'!D43</f>
        <v>36.9</v>
      </c>
      <c r="G52" s="77">
        <f>98.83/1.35</f>
        <v>73.2074074074074</v>
      </c>
      <c r="H52" s="77">
        <f t="shared" si="0"/>
        <v>91.77280592592592</v>
      </c>
      <c r="I52" s="107">
        <f t="shared" si="1"/>
        <v>3386.4165386666664</v>
      </c>
    </row>
    <row r="53" spans="1:9" ht="12.75">
      <c r="A53" s="108"/>
      <c r="B53" s="203" t="s">
        <v>213</v>
      </c>
      <c r="C53" s="203"/>
      <c r="D53" s="203"/>
      <c r="E53" s="203"/>
      <c r="F53" s="203"/>
      <c r="G53" s="203"/>
      <c r="H53" s="109"/>
      <c r="I53" s="110">
        <f>SUM(I38:I52)</f>
        <v>1134845.4678819242</v>
      </c>
    </row>
    <row r="54" spans="1:9" ht="12.75">
      <c r="A54" s="114">
        <v>7</v>
      </c>
      <c r="B54" s="79"/>
      <c r="C54" s="79"/>
      <c r="D54" s="81" t="s">
        <v>137</v>
      </c>
      <c r="E54" s="81"/>
      <c r="F54" s="81"/>
      <c r="G54" s="81"/>
      <c r="H54" s="81"/>
      <c r="I54" s="82"/>
    </row>
    <row r="55" spans="1:9" ht="12.75">
      <c r="A55" s="140" t="s">
        <v>207</v>
      </c>
      <c r="B55" s="141" t="s">
        <v>18</v>
      </c>
      <c r="C55" s="141" t="s">
        <v>202</v>
      </c>
      <c r="D55" s="85" t="s">
        <v>138</v>
      </c>
      <c r="E55" s="142" t="s">
        <v>124</v>
      </c>
      <c r="F55" s="143">
        <f>'MEMÓRIA CÁLCULO 2023'!D45</f>
        <v>1732.5</v>
      </c>
      <c r="G55" s="144">
        <f>4.55/1.35</f>
        <v>3.3703703703703702</v>
      </c>
      <c r="H55" s="144">
        <f>G55*(1+$B$7)</f>
        <v>4.225096296296297</v>
      </c>
      <c r="I55" s="145">
        <f>H55*F55</f>
        <v>7319.979333333334</v>
      </c>
    </row>
    <row r="56" spans="1:9" ht="12.75">
      <c r="A56" s="146"/>
      <c r="B56" s="209" t="s">
        <v>212</v>
      </c>
      <c r="C56" s="209"/>
      <c r="D56" s="209"/>
      <c r="E56" s="209"/>
      <c r="F56" s="209"/>
      <c r="G56" s="209"/>
      <c r="H56" s="147"/>
      <c r="I56" s="148">
        <f>SUM(I55:I55)</f>
        <v>7319.979333333334</v>
      </c>
    </row>
    <row r="57" spans="1:9" ht="12.75">
      <c r="A57" s="114">
        <v>8</v>
      </c>
      <c r="B57" s="79"/>
      <c r="C57" s="79"/>
      <c r="D57" s="81" t="s">
        <v>139</v>
      </c>
      <c r="E57" s="81"/>
      <c r="F57" s="81"/>
      <c r="G57" s="81"/>
      <c r="H57" s="81"/>
      <c r="I57" s="82"/>
    </row>
    <row r="58" spans="1:9" ht="12.75">
      <c r="A58" s="63" t="s">
        <v>208</v>
      </c>
      <c r="B58" s="72" t="s">
        <v>19</v>
      </c>
      <c r="C58" s="72" t="s">
        <v>202</v>
      </c>
      <c r="D58" s="85" t="s">
        <v>140</v>
      </c>
      <c r="E58" s="36" t="s">
        <v>126</v>
      </c>
      <c r="F58" s="37">
        <f>'MEMÓRIA CÁLCULO 2023'!D47</f>
        <v>82.80000000000001</v>
      </c>
      <c r="G58" s="77">
        <f>719.38/1.35</f>
        <v>532.8740740740741</v>
      </c>
      <c r="H58" s="77">
        <f>G58*(1+$B$7)</f>
        <v>668.0109392592593</v>
      </c>
      <c r="I58" s="107">
        <f>H58*F58</f>
        <v>55311.30577066668</v>
      </c>
    </row>
    <row r="59" spans="1:9" ht="12.75">
      <c r="A59" s="63" t="s">
        <v>209</v>
      </c>
      <c r="B59" s="72" t="s">
        <v>20</v>
      </c>
      <c r="C59" s="72" t="s">
        <v>202</v>
      </c>
      <c r="D59" s="85" t="s">
        <v>141</v>
      </c>
      <c r="E59" s="36" t="s">
        <v>126</v>
      </c>
      <c r="F59" s="37">
        <v>14</v>
      </c>
      <c r="G59" s="77">
        <f>883.85/1.35</f>
        <v>654.7037037037037</v>
      </c>
      <c r="H59" s="77">
        <f>G59*(1+$B$7)</f>
        <v>820.736562962963</v>
      </c>
      <c r="I59" s="107">
        <f>H59*F59</f>
        <v>11490.311881481482</v>
      </c>
    </row>
    <row r="60" spans="1:9" ht="12.75">
      <c r="A60" s="108"/>
      <c r="B60" s="203" t="s">
        <v>211</v>
      </c>
      <c r="C60" s="203"/>
      <c r="D60" s="203"/>
      <c r="E60" s="203"/>
      <c r="F60" s="203"/>
      <c r="G60" s="203"/>
      <c r="H60" s="109"/>
      <c r="I60" s="110">
        <f>SUM(I57:I59)</f>
        <v>66801.61765214817</v>
      </c>
    </row>
    <row r="61" spans="1:9" ht="12.75">
      <c r="A61" s="114">
        <v>9</v>
      </c>
      <c r="B61" s="79"/>
      <c r="C61" s="79"/>
      <c r="D61" s="210" t="s">
        <v>237</v>
      </c>
      <c r="E61" s="210"/>
      <c r="F61" s="210"/>
      <c r="G61" s="210"/>
      <c r="H61" s="210"/>
      <c r="I61" s="211"/>
    </row>
    <row r="62" spans="1:9" ht="22.5">
      <c r="A62" s="63" t="s">
        <v>245</v>
      </c>
      <c r="B62" s="72" t="s">
        <v>239</v>
      </c>
      <c r="C62" s="72" t="s">
        <v>156</v>
      </c>
      <c r="D62" s="103" t="s">
        <v>238</v>
      </c>
      <c r="E62" s="36" t="s">
        <v>126</v>
      </c>
      <c r="F62" s="37">
        <f>'MEMÓRIA CÁLCULO 2023'!D50</f>
        <v>148.5</v>
      </c>
      <c r="G62" s="77">
        <v>28.47</v>
      </c>
      <c r="H62" s="77">
        <f aca="true" t="shared" si="2" ref="H62:H83">G62*(1+$B$7)</f>
        <v>35.689992</v>
      </c>
      <c r="I62" s="107">
        <f aca="true" t="shared" si="3" ref="I62:I83">H62*F62</f>
        <v>5299.963811999999</v>
      </c>
    </row>
    <row r="63" spans="1:9" ht="33.75">
      <c r="A63" s="63" t="s">
        <v>246</v>
      </c>
      <c r="B63" s="72">
        <v>92219</v>
      </c>
      <c r="C63" s="72" t="s">
        <v>243</v>
      </c>
      <c r="D63" s="103" t="s">
        <v>242</v>
      </c>
      <c r="E63" s="36" t="s">
        <v>126</v>
      </c>
      <c r="F63" s="37">
        <f>'MEMÓRIA CÁLCULO 2023'!D51</f>
        <v>21</v>
      </c>
      <c r="G63" s="77">
        <v>181.71</v>
      </c>
      <c r="H63" s="77">
        <f t="shared" si="2"/>
        <v>227.79165600000002</v>
      </c>
      <c r="I63" s="107">
        <f t="shared" si="3"/>
        <v>4783.624776000001</v>
      </c>
    </row>
    <row r="64" spans="1:9" ht="33.75">
      <c r="A64" s="63" t="s">
        <v>247</v>
      </c>
      <c r="B64" s="72">
        <v>92829</v>
      </c>
      <c r="C64" s="72" t="s">
        <v>243</v>
      </c>
      <c r="D64" s="103" t="s">
        <v>244</v>
      </c>
      <c r="E64" s="36" t="s">
        <v>126</v>
      </c>
      <c r="F64" s="37">
        <f>'MEMÓRIA CÁLCULO 2023'!D52</f>
        <v>52</v>
      </c>
      <c r="G64" s="77">
        <v>845.41</v>
      </c>
      <c r="H64" s="77">
        <f t="shared" si="2"/>
        <v>1059.805976</v>
      </c>
      <c r="I64" s="107">
        <f t="shared" si="3"/>
        <v>55109.910752</v>
      </c>
    </row>
    <row r="65" spans="1:9" ht="22.5">
      <c r="A65" s="63" t="s">
        <v>248</v>
      </c>
      <c r="B65" s="72" t="s">
        <v>241</v>
      </c>
      <c r="C65" s="72" t="s">
        <v>156</v>
      </c>
      <c r="D65" s="103" t="s">
        <v>240</v>
      </c>
      <c r="E65" s="36" t="s">
        <v>112</v>
      </c>
      <c r="F65" s="37">
        <f>'MEMÓRIA CÁLCULO 2023'!D53</f>
        <v>132.65</v>
      </c>
      <c r="G65" s="77">
        <v>24.22</v>
      </c>
      <c r="H65" s="77">
        <f t="shared" si="2"/>
        <v>30.362192</v>
      </c>
      <c r="I65" s="107">
        <f t="shared" si="3"/>
        <v>4027.5447688000004</v>
      </c>
    </row>
    <row r="66" spans="1:9" ht="12.75">
      <c r="A66" s="63" t="s">
        <v>263</v>
      </c>
      <c r="B66" s="72" t="s">
        <v>250</v>
      </c>
      <c r="C66" s="72" t="s">
        <v>156</v>
      </c>
      <c r="D66" s="38" t="s">
        <v>249</v>
      </c>
      <c r="E66" s="36" t="s">
        <v>253</v>
      </c>
      <c r="F66" s="37">
        <f>'MEMÓRIA CÁLCULO 2023'!D54</f>
        <v>2</v>
      </c>
      <c r="G66" s="77">
        <v>5587.47</v>
      </c>
      <c r="H66" s="77">
        <f t="shared" si="2"/>
        <v>7004.452392</v>
      </c>
      <c r="I66" s="107">
        <f t="shared" si="3"/>
        <v>14008.904784</v>
      </c>
    </row>
    <row r="67" spans="1:9" ht="12.75">
      <c r="A67" s="63" t="s">
        <v>264</v>
      </c>
      <c r="B67" s="72" t="s">
        <v>271</v>
      </c>
      <c r="C67" s="72" t="s">
        <v>156</v>
      </c>
      <c r="D67" s="38" t="s">
        <v>270</v>
      </c>
      <c r="E67" s="36" t="s">
        <v>253</v>
      </c>
      <c r="F67" s="37">
        <f>'MEMÓRIA CÁLCULO 2023'!D55</f>
        <v>2</v>
      </c>
      <c r="G67" s="77">
        <v>6343.21</v>
      </c>
      <c r="H67" s="77">
        <f t="shared" si="2"/>
        <v>7951.848056000001</v>
      </c>
      <c r="I67" s="107">
        <f t="shared" si="3"/>
        <v>15903.696112000001</v>
      </c>
    </row>
    <row r="68" spans="1:9" ht="12.75">
      <c r="A68" s="63" t="s">
        <v>265</v>
      </c>
      <c r="B68" s="72" t="s">
        <v>252</v>
      </c>
      <c r="C68" s="72" t="s">
        <v>156</v>
      </c>
      <c r="D68" s="38" t="s">
        <v>251</v>
      </c>
      <c r="E68" s="36" t="s">
        <v>113</v>
      </c>
      <c r="F68" s="37">
        <f>'MEMÓRIA CÁLCULO 2023'!D56</f>
        <v>56.99</v>
      </c>
      <c r="G68" s="77">
        <v>137.19</v>
      </c>
      <c r="H68" s="77">
        <f t="shared" si="2"/>
        <v>171.981384</v>
      </c>
      <c r="I68" s="107">
        <f t="shared" si="3"/>
        <v>9801.21907416</v>
      </c>
    </row>
    <row r="69" spans="1:9" ht="12.75">
      <c r="A69" s="63" t="s">
        <v>266</v>
      </c>
      <c r="B69" s="72" t="s">
        <v>255</v>
      </c>
      <c r="C69" s="72" t="s">
        <v>156</v>
      </c>
      <c r="D69" s="38" t="s">
        <v>254</v>
      </c>
      <c r="E69" s="36" t="s">
        <v>256</v>
      </c>
      <c r="F69" s="37">
        <f>'MEMÓRIA CÁLCULO 2023'!D57</f>
        <v>265</v>
      </c>
      <c r="G69" s="77">
        <v>11.28</v>
      </c>
      <c r="H69" s="77">
        <f t="shared" si="2"/>
        <v>14.140608</v>
      </c>
      <c r="I69" s="107">
        <f t="shared" si="3"/>
        <v>3747.26112</v>
      </c>
    </row>
    <row r="70" spans="1:9" ht="12.75">
      <c r="A70" s="63" t="s">
        <v>267</v>
      </c>
      <c r="B70" s="72" t="s">
        <v>258</v>
      </c>
      <c r="C70" s="72" t="s">
        <v>156</v>
      </c>
      <c r="D70" s="38" t="s">
        <v>257</v>
      </c>
      <c r="E70" s="36" t="s">
        <v>113</v>
      </c>
      <c r="F70" s="37">
        <f>'MEMÓRIA CÁLCULO 2023'!D58</f>
        <v>28.55</v>
      </c>
      <c r="G70" s="77">
        <v>200.71</v>
      </c>
      <c r="H70" s="77">
        <f t="shared" si="2"/>
        <v>251.61005600000001</v>
      </c>
      <c r="I70" s="107">
        <f t="shared" si="3"/>
        <v>7183.467098800001</v>
      </c>
    </row>
    <row r="71" spans="1:9" ht="12.75">
      <c r="A71" s="63" t="s">
        <v>268</v>
      </c>
      <c r="B71" s="72" t="s">
        <v>260</v>
      </c>
      <c r="C71" s="72" t="s">
        <v>156</v>
      </c>
      <c r="D71" s="38" t="s">
        <v>259</v>
      </c>
      <c r="E71" s="36" t="s">
        <v>112</v>
      </c>
      <c r="F71" s="37">
        <f>'MEMÓRIA CÁLCULO 2023'!D59</f>
        <v>7.55</v>
      </c>
      <c r="G71" s="77">
        <v>578.82</v>
      </c>
      <c r="H71" s="77">
        <f t="shared" si="2"/>
        <v>725.6087520000001</v>
      </c>
      <c r="I71" s="107">
        <f t="shared" si="3"/>
        <v>5478.3460776</v>
      </c>
    </row>
    <row r="72" spans="1:9" ht="12.75">
      <c r="A72" s="63" t="s">
        <v>272</v>
      </c>
      <c r="B72" s="72" t="s">
        <v>262</v>
      </c>
      <c r="C72" s="72" t="s">
        <v>156</v>
      </c>
      <c r="D72" s="38" t="s">
        <v>261</v>
      </c>
      <c r="E72" s="36" t="s">
        <v>256</v>
      </c>
      <c r="F72" s="37">
        <f>'MEMÓRIA CÁLCULO 2023'!D60</f>
        <v>189</v>
      </c>
      <c r="G72" s="77">
        <v>14.41</v>
      </c>
      <c r="H72" s="77">
        <f t="shared" si="2"/>
        <v>18.064376</v>
      </c>
      <c r="I72" s="107">
        <f t="shared" si="3"/>
        <v>3414.1670639999998</v>
      </c>
    </row>
    <row r="73" spans="1:9" ht="12.75">
      <c r="A73" s="108"/>
      <c r="B73" s="203" t="s">
        <v>210</v>
      </c>
      <c r="C73" s="203"/>
      <c r="D73" s="203"/>
      <c r="E73" s="203"/>
      <c r="F73" s="203"/>
      <c r="G73" s="203"/>
      <c r="H73" s="109"/>
      <c r="I73" s="110">
        <f>SUM(I62:I72)</f>
        <v>128758.10543936</v>
      </c>
    </row>
    <row r="74" spans="1:9" ht="12.75">
      <c r="A74" s="114">
        <v>10</v>
      </c>
      <c r="B74" s="79"/>
      <c r="C74" s="79"/>
      <c r="D74" s="210" t="s">
        <v>273</v>
      </c>
      <c r="E74" s="210"/>
      <c r="F74" s="210"/>
      <c r="G74" s="210"/>
      <c r="H74" s="210"/>
      <c r="I74" s="211"/>
    </row>
    <row r="75" spans="1:9" ht="22.5">
      <c r="A75" s="63" t="s">
        <v>279</v>
      </c>
      <c r="B75" s="72" t="s">
        <v>289</v>
      </c>
      <c r="C75" s="72" t="s">
        <v>156</v>
      </c>
      <c r="D75" s="103" t="s">
        <v>288</v>
      </c>
      <c r="E75" s="36" t="s">
        <v>113</v>
      </c>
      <c r="F75" s="37">
        <f>'MEMÓRIA CÁLCULO 2023'!D62</f>
        <v>459.16</v>
      </c>
      <c r="G75" s="77">
        <v>24.64</v>
      </c>
      <c r="H75" s="77">
        <f t="shared" si="2"/>
        <v>30.888704</v>
      </c>
      <c r="I75" s="107">
        <f t="shared" si="3"/>
        <v>14182.85732864</v>
      </c>
    </row>
    <row r="76" spans="1:9" ht="12.75">
      <c r="A76" s="63" t="s">
        <v>280</v>
      </c>
      <c r="B76" s="72" t="s">
        <v>291</v>
      </c>
      <c r="C76" s="72" t="s">
        <v>156</v>
      </c>
      <c r="D76" s="38" t="s">
        <v>290</v>
      </c>
      <c r="E76" s="36" t="s">
        <v>112</v>
      </c>
      <c r="F76" s="37">
        <f>'MEMÓRIA CÁLCULO 2023'!D63</f>
        <v>91.83200000000001</v>
      </c>
      <c r="G76" s="77">
        <v>240.49</v>
      </c>
      <c r="H76" s="77">
        <f t="shared" si="2"/>
        <v>301.478264</v>
      </c>
      <c r="I76" s="107">
        <f t="shared" si="3"/>
        <v>27685.351939648004</v>
      </c>
    </row>
    <row r="77" spans="1:9" ht="12.75">
      <c r="A77" s="63" t="s">
        <v>281</v>
      </c>
      <c r="B77" s="72" t="s">
        <v>25</v>
      </c>
      <c r="C77" s="72" t="s">
        <v>202</v>
      </c>
      <c r="D77" s="38" t="s">
        <v>111</v>
      </c>
      <c r="E77" s="36" t="s">
        <v>113</v>
      </c>
      <c r="F77" s="37">
        <f>'MEMÓRIA CÁLCULO 2023'!D64</f>
        <v>459.16</v>
      </c>
      <c r="G77" s="77">
        <f>5.11/1.35</f>
        <v>3.785185185185185</v>
      </c>
      <c r="H77" s="77">
        <f t="shared" si="2"/>
        <v>4.745108148148148</v>
      </c>
      <c r="I77" s="107">
        <f t="shared" si="3"/>
        <v>2178.763857303704</v>
      </c>
    </row>
    <row r="78" spans="1:9" ht="12.75">
      <c r="A78" s="63" t="s">
        <v>282</v>
      </c>
      <c r="B78" s="72" t="s">
        <v>339</v>
      </c>
      <c r="C78" s="72" t="s">
        <v>202</v>
      </c>
      <c r="D78" s="38" t="s">
        <v>338</v>
      </c>
      <c r="E78" s="36" t="s">
        <v>113</v>
      </c>
      <c r="F78" s="37">
        <f>'MEMÓRIA CÁLCULO 2023'!D65</f>
        <v>459.16</v>
      </c>
      <c r="G78" s="77">
        <f>13.16/1.35</f>
        <v>9.748148148148148</v>
      </c>
      <c r="H78" s="77">
        <f t="shared" si="2"/>
        <v>12.22027851851852</v>
      </c>
      <c r="I78" s="107">
        <f t="shared" si="3"/>
        <v>5611.063084562964</v>
      </c>
    </row>
    <row r="79" spans="1:9" ht="12.75">
      <c r="A79" s="63" t="s">
        <v>283</v>
      </c>
      <c r="B79" s="72" t="s">
        <v>341</v>
      </c>
      <c r="C79" s="72" t="s">
        <v>156</v>
      </c>
      <c r="D79" s="38" t="s">
        <v>340</v>
      </c>
      <c r="E79" s="36" t="s">
        <v>112</v>
      </c>
      <c r="F79" s="37">
        <f>'MEMÓRIA CÁLCULO 2023'!D66</f>
        <v>22.958000000000002</v>
      </c>
      <c r="G79" s="77">
        <f>1443.33/1.35</f>
        <v>1069.1333333333332</v>
      </c>
      <c r="H79" s="77">
        <f t="shared" si="2"/>
        <v>1340.2655466666665</v>
      </c>
      <c r="I79" s="107">
        <f t="shared" si="3"/>
        <v>30769.816420373332</v>
      </c>
    </row>
    <row r="80" spans="1:9" ht="12.75">
      <c r="A80" s="63" t="s">
        <v>284</v>
      </c>
      <c r="B80" s="72" t="s">
        <v>24</v>
      </c>
      <c r="C80" s="72" t="s">
        <v>202</v>
      </c>
      <c r="D80" s="38" t="s">
        <v>110</v>
      </c>
      <c r="E80" s="36" t="s">
        <v>112</v>
      </c>
      <c r="F80" s="37">
        <f>'MEMÓRIA CÁLCULO 2023'!D67</f>
        <v>13.7748</v>
      </c>
      <c r="G80" s="77">
        <f>1806.46/1.35</f>
        <v>1338.1185185185184</v>
      </c>
      <c r="H80" s="77">
        <f t="shared" si="2"/>
        <v>1677.4653748148148</v>
      </c>
      <c r="I80" s="107">
        <f t="shared" si="3"/>
        <v>23106.750044999113</v>
      </c>
    </row>
    <row r="81" spans="1:9" ht="22.5">
      <c r="A81" s="63" t="s">
        <v>285</v>
      </c>
      <c r="B81" s="72" t="s">
        <v>315</v>
      </c>
      <c r="C81" s="72" t="s">
        <v>156</v>
      </c>
      <c r="D81" s="103" t="s">
        <v>314</v>
      </c>
      <c r="E81" s="36" t="s">
        <v>112</v>
      </c>
      <c r="F81" s="37">
        <f>'MEMÓRIA CÁLCULO 2023'!D68</f>
        <v>5.356000000000001</v>
      </c>
      <c r="G81" s="77">
        <v>545.61</v>
      </c>
      <c r="H81" s="77">
        <f t="shared" si="2"/>
        <v>683.9766960000001</v>
      </c>
      <c r="I81" s="107">
        <f t="shared" si="3"/>
        <v>3663.379183776001</v>
      </c>
    </row>
    <row r="82" spans="1:9" ht="22.5">
      <c r="A82" s="63" t="s">
        <v>286</v>
      </c>
      <c r="B82" s="72" t="s">
        <v>317</v>
      </c>
      <c r="C82" s="72" t="s">
        <v>156</v>
      </c>
      <c r="D82" s="103" t="s">
        <v>316</v>
      </c>
      <c r="E82" s="36" t="s">
        <v>112</v>
      </c>
      <c r="F82" s="37">
        <f>'MEMÓRIA CÁLCULO 2023'!D69</f>
        <v>3.2136</v>
      </c>
      <c r="G82" s="77">
        <v>799.01</v>
      </c>
      <c r="H82" s="77">
        <f t="shared" si="2"/>
        <v>1001.6389360000001</v>
      </c>
      <c r="I82" s="107">
        <f t="shared" si="3"/>
        <v>3218.8668847296003</v>
      </c>
    </row>
    <row r="83" spans="1:9" ht="12.75">
      <c r="A83" s="63" t="s">
        <v>287</v>
      </c>
      <c r="B83" s="72" t="s">
        <v>319</v>
      </c>
      <c r="C83" s="72" t="s">
        <v>156</v>
      </c>
      <c r="D83" s="103" t="s">
        <v>318</v>
      </c>
      <c r="E83" s="36" t="s">
        <v>126</v>
      </c>
      <c r="F83" s="37">
        <f>'MEMÓRIA CÁLCULO 2023'!D70</f>
        <v>107.12</v>
      </c>
      <c r="G83" s="77">
        <v>56.57</v>
      </c>
      <c r="H83" s="77">
        <f t="shared" si="2"/>
        <v>70.916152</v>
      </c>
      <c r="I83" s="107">
        <f t="shared" si="3"/>
        <v>7596.53820224</v>
      </c>
    </row>
    <row r="84" spans="1:9" ht="12.75">
      <c r="A84" s="108"/>
      <c r="B84" s="203" t="s">
        <v>278</v>
      </c>
      <c r="C84" s="203"/>
      <c r="D84" s="203"/>
      <c r="E84" s="203"/>
      <c r="F84" s="203"/>
      <c r="G84" s="203"/>
      <c r="H84" s="109"/>
      <c r="I84" s="110">
        <f>SUM(I75:I83)</f>
        <v>118013.38694627275</v>
      </c>
    </row>
    <row r="85" spans="1:9" ht="12.75">
      <c r="A85" s="114">
        <v>11</v>
      </c>
      <c r="B85" s="79"/>
      <c r="C85" s="79"/>
      <c r="D85" s="210" t="s">
        <v>274</v>
      </c>
      <c r="E85" s="210"/>
      <c r="F85" s="210"/>
      <c r="G85" s="210"/>
      <c r="H85" s="210"/>
      <c r="I85" s="211"/>
    </row>
    <row r="86" spans="1:9" ht="12.75">
      <c r="A86" s="63" t="s">
        <v>308</v>
      </c>
      <c r="B86" s="72" t="s">
        <v>301</v>
      </c>
      <c r="C86" s="72" t="s">
        <v>156</v>
      </c>
      <c r="D86" s="85" t="s">
        <v>369</v>
      </c>
      <c r="E86" s="36" t="s">
        <v>113</v>
      </c>
      <c r="F86" s="37">
        <f>'MEMÓRIA CÁLCULO 2023'!D72</f>
        <v>16.2</v>
      </c>
      <c r="G86" s="77">
        <v>40.72</v>
      </c>
      <c r="H86" s="77">
        <f>G86*(1+$B$7)</f>
        <v>51.046592000000004</v>
      </c>
      <c r="I86" s="107">
        <f>H86*F86</f>
        <v>826.9547904</v>
      </c>
    </row>
    <row r="87" spans="1:9" ht="12.75">
      <c r="A87" s="63" t="s">
        <v>309</v>
      </c>
      <c r="B87" s="72" t="s">
        <v>303</v>
      </c>
      <c r="C87" s="72" t="s">
        <v>156</v>
      </c>
      <c r="D87" s="38" t="s">
        <v>302</v>
      </c>
      <c r="E87" s="36" t="s">
        <v>253</v>
      </c>
      <c r="F87" s="37">
        <f>'MEMÓRIA CÁLCULO 2023'!D73</f>
        <v>406</v>
      </c>
      <c r="G87" s="77">
        <v>82.43</v>
      </c>
      <c r="H87" s="77">
        <f>G87*(1+$B$7)</f>
        <v>103.33424800000002</v>
      </c>
      <c r="I87" s="107">
        <f>H87*F87</f>
        <v>41953.704688000005</v>
      </c>
    </row>
    <row r="88" spans="1:9" ht="22.5">
      <c r="A88" s="63" t="s">
        <v>310</v>
      </c>
      <c r="B88" s="72" t="s">
        <v>305</v>
      </c>
      <c r="C88" s="72" t="s">
        <v>156</v>
      </c>
      <c r="D88" s="103" t="s">
        <v>304</v>
      </c>
      <c r="E88" s="36" t="s">
        <v>113</v>
      </c>
      <c r="F88" s="37">
        <f>'MEMÓRIA CÁLCULO 2023'!D74</f>
        <v>2.66</v>
      </c>
      <c r="G88" s="77">
        <v>1521.07</v>
      </c>
      <c r="H88" s="77">
        <f>G88*(1+$B$7)</f>
        <v>1906.813352</v>
      </c>
      <c r="I88" s="107">
        <f>H88*F88</f>
        <v>5072.12351632</v>
      </c>
    </row>
    <row r="89" spans="1:9" ht="12.75">
      <c r="A89" s="63" t="s">
        <v>311</v>
      </c>
      <c r="B89" s="72" t="s">
        <v>307</v>
      </c>
      <c r="C89" s="72" t="s">
        <v>156</v>
      </c>
      <c r="D89" s="38" t="s">
        <v>306</v>
      </c>
      <c r="E89" s="36" t="s">
        <v>256</v>
      </c>
      <c r="F89" s="37">
        <f>'MEMÓRIA CÁLCULO 2023'!D75</f>
        <v>65</v>
      </c>
      <c r="G89" s="77">
        <v>27.39</v>
      </c>
      <c r="H89" s="77">
        <f>G89*(1+$B$7)</f>
        <v>34.336104</v>
      </c>
      <c r="I89" s="107">
        <f>H89*F89</f>
        <v>2231.84676</v>
      </c>
    </row>
    <row r="90" spans="1:9" ht="12.75">
      <c r="A90" s="108"/>
      <c r="B90" s="203" t="s">
        <v>277</v>
      </c>
      <c r="C90" s="203"/>
      <c r="D90" s="203"/>
      <c r="E90" s="203"/>
      <c r="F90" s="203"/>
      <c r="G90" s="203"/>
      <c r="H90" s="109"/>
      <c r="I90" s="110">
        <f>SUM(I86:I89)</f>
        <v>50084.62975472001</v>
      </c>
    </row>
    <row r="91" spans="1:9" ht="12.75">
      <c r="A91" s="114">
        <v>12</v>
      </c>
      <c r="B91" s="79"/>
      <c r="C91" s="79"/>
      <c r="D91" s="210" t="s">
        <v>275</v>
      </c>
      <c r="E91" s="210"/>
      <c r="F91" s="210"/>
      <c r="G91" s="210"/>
      <c r="H91" s="210"/>
      <c r="I91" s="211"/>
    </row>
    <row r="92" spans="1:9" ht="12.75">
      <c r="A92" s="63" t="s">
        <v>325</v>
      </c>
      <c r="B92" s="72" t="s">
        <v>324</v>
      </c>
      <c r="C92" s="72" t="s">
        <v>156</v>
      </c>
      <c r="D92" s="38" t="s">
        <v>323</v>
      </c>
      <c r="E92" s="36" t="s">
        <v>112</v>
      </c>
      <c r="F92" s="37">
        <f>'MEMÓRIA CÁLCULO 2023'!D77</f>
        <v>8.610000000000001</v>
      </c>
      <c r="G92" s="77">
        <v>928.35</v>
      </c>
      <c r="H92" s="77">
        <f>G92*(1+$B$7)</f>
        <v>1163.7795600000002</v>
      </c>
      <c r="I92" s="107">
        <f>H92*F92</f>
        <v>10020.142011600003</v>
      </c>
    </row>
    <row r="93" spans="1:9" ht="12.75">
      <c r="A93" s="108"/>
      <c r="B93" s="203" t="s">
        <v>276</v>
      </c>
      <c r="C93" s="203"/>
      <c r="D93" s="203"/>
      <c r="E93" s="203"/>
      <c r="F93" s="203"/>
      <c r="G93" s="203"/>
      <c r="H93" s="109"/>
      <c r="I93" s="110">
        <f>SUM(I92:I92)</f>
        <v>10020.142011600003</v>
      </c>
    </row>
    <row r="94" spans="1:9" ht="12.75">
      <c r="A94" s="114">
        <v>13</v>
      </c>
      <c r="B94" s="79"/>
      <c r="C94" s="79"/>
      <c r="D94" s="210" t="s">
        <v>367</v>
      </c>
      <c r="E94" s="210"/>
      <c r="F94" s="210"/>
      <c r="G94" s="210"/>
      <c r="H94" s="210"/>
      <c r="I94" s="211"/>
    </row>
    <row r="95" spans="1:9" ht="22.5">
      <c r="A95" s="182" t="s">
        <v>368</v>
      </c>
      <c r="B95" s="182">
        <v>9587</v>
      </c>
      <c r="C95" s="182" t="s">
        <v>243</v>
      </c>
      <c r="D95" s="183" t="s">
        <v>370</v>
      </c>
      <c r="E95" s="36" t="s">
        <v>372</v>
      </c>
      <c r="F95" s="184">
        <v>144</v>
      </c>
      <c r="G95" s="185">
        <v>2.34</v>
      </c>
      <c r="H95" s="185">
        <f>G95*(1+$B$7)</f>
        <v>2.933424</v>
      </c>
      <c r="I95" s="186">
        <f>H95*F95</f>
        <v>422.413056</v>
      </c>
    </row>
    <row r="96" spans="1:9" ht="33.75">
      <c r="A96" s="182" t="s">
        <v>371</v>
      </c>
      <c r="B96" s="72">
        <v>92744</v>
      </c>
      <c r="C96" s="72" t="s">
        <v>243</v>
      </c>
      <c r="D96" s="103" t="s">
        <v>373</v>
      </c>
      <c r="E96" s="36" t="s">
        <v>112</v>
      </c>
      <c r="F96" s="184">
        <v>66</v>
      </c>
      <c r="G96" s="185">
        <v>573.35</v>
      </c>
      <c r="H96" s="185">
        <f>G96*(1+$B$7)</f>
        <v>718.75156</v>
      </c>
      <c r="I96" s="186">
        <f>H96*F96</f>
        <v>47437.602960000004</v>
      </c>
    </row>
    <row r="97" spans="1:9" ht="33.75">
      <c r="A97" s="182" t="s">
        <v>376</v>
      </c>
      <c r="B97" s="72">
        <v>93363</v>
      </c>
      <c r="C97" s="72" t="s">
        <v>243</v>
      </c>
      <c r="D97" s="103" t="s">
        <v>374</v>
      </c>
      <c r="E97" s="36" t="s">
        <v>112</v>
      </c>
      <c r="F97" s="184">
        <v>116.25</v>
      </c>
      <c r="G97" s="185">
        <v>14.98</v>
      </c>
      <c r="H97" s="185">
        <f>G97*(1+$B$7)</f>
        <v>18.778928</v>
      </c>
      <c r="I97" s="186">
        <f>H97*F97</f>
        <v>2183.05038</v>
      </c>
    </row>
    <row r="98" spans="1:9" ht="22.5">
      <c r="A98" s="182" t="s">
        <v>377</v>
      </c>
      <c r="B98" s="72" t="s">
        <v>375</v>
      </c>
      <c r="C98" s="72" t="s">
        <v>156</v>
      </c>
      <c r="D98" s="103" t="s">
        <v>378</v>
      </c>
      <c r="E98" s="36" t="s">
        <v>113</v>
      </c>
      <c r="F98" s="184">
        <v>78.5</v>
      </c>
      <c r="G98" s="185">
        <v>21.31</v>
      </c>
      <c r="H98" s="185">
        <f>G98*(1+$B$7)</f>
        <v>26.714216</v>
      </c>
      <c r="I98" s="186">
        <f>H98*F98</f>
        <v>2097.065956</v>
      </c>
    </row>
    <row r="99" spans="1:9" ht="13.5" thickBot="1">
      <c r="A99" s="108"/>
      <c r="B99" s="203" t="s">
        <v>379</v>
      </c>
      <c r="C99" s="203"/>
      <c r="D99" s="203"/>
      <c r="E99" s="203"/>
      <c r="F99" s="203"/>
      <c r="G99" s="203"/>
      <c r="H99" s="109"/>
      <c r="I99" s="110">
        <f>SUM(I95:I98)</f>
        <v>52140.132352</v>
      </c>
    </row>
    <row r="100" spans="5:9" ht="15.75" thickBot="1">
      <c r="E100" s="204" t="s">
        <v>359</v>
      </c>
      <c r="F100" s="205"/>
      <c r="G100" s="205"/>
      <c r="H100" s="205"/>
      <c r="I100" s="115">
        <f>I84+I60+I56+I53+I36+I32+I28+I18+I14+I73+I93+I90+I99</f>
        <v>1937925.6837894912</v>
      </c>
    </row>
    <row r="101" spans="5:9" ht="15">
      <c r="E101" s="187"/>
      <c r="F101" s="187"/>
      <c r="G101" s="187"/>
      <c r="H101" s="188"/>
      <c r="I101" s="189"/>
    </row>
    <row r="103" spans="5:9" ht="12.75">
      <c r="E103" s="198" t="s">
        <v>380</v>
      </c>
      <c r="F103" s="194"/>
      <c r="G103" s="194"/>
      <c r="H103" s="194"/>
      <c r="I103" s="194"/>
    </row>
    <row r="104" spans="5:9" ht="12.75">
      <c r="E104" s="194"/>
      <c r="F104" s="194"/>
      <c r="G104" s="194"/>
      <c r="H104" s="194"/>
      <c r="I104" s="194"/>
    </row>
    <row r="105" spans="5:9" ht="12.75">
      <c r="E105" s="200" t="s">
        <v>354</v>
      </c>
      <c r="F105" s="194"/>
      <c r="G105" s="194"/>
      <c r="H105" s="194"/>
      <c r="I105" s="194"/>
    </row>
    <row r="106" spans="5:9" ht="12.75">
      <c r="E106" s="198" t="s">
        <v>355</v>
      </c>
      <c r="F106" s="194"/>
      <c r="G106" s="194"/>
      <c r="H106" s="194"/>
      <c r="I106" s="194"/>
    </row>
    <row r="107" spans="5:9" ht="12.75">
      <c r="E107" s="198" t="s">
        <v>356</v>
      </c>
      <c r="F107" s="194"/>
      <c r="G107" s="194"/>
      <c r="H107" s="194"/>
      <c r="I107" s="194"/>
    </row>
    <row r="108" spans="5:9" ht="12.75">
      <c r="E108" s="198" t="s">
        <v>357</v>
      </c>
      <c r="F108" s="194"/>
      <c r="G108" s="194"/>
      <c r="H108" s="194"/>
      <c r="I108" s="194"/>
    </row>
  </sheetData>
  <sheetProtection/>
  <mergeCells count="31">
    <mergeCell ref="B18:G18"/>
    <mergeCell ref="D61:I61"/>
    <mergeCell ref="D94:I94"/>
    <mergeCell ref="B84:G84"/>
    <mergeCell ref="D15:I15"/>
    <mergeCell ref="B73:G73"/>
    <mergeCell ref="D74:I74"/>
    <mergeCell ref="D85:I85"/>
    <mergeCell ref="B90:G90"/>
    <mergeCell ref="D91:I91"/>
    <mergeCell ref="B93:G93"/>
    <mergeCell ref="B28:G28"/>
    <mergeCell ref="B14:G14"/>
    <mergeCell ref="E105:I105"/>
    <mergeCell ref="E106:I106"/>
    <mergeCell ref="E107:I107"/>
    <mergeCell ref="B32:G32"/>
    <mergeCell ref="B36:G36"/>
    <mergeCell ref="B53:G53"/>
    <mergeCell ref="B56:G56"/>
    <mergeCell ref="B60:G60"/>
    <mergeCell ref="B99:G99"/>
    <mergeCell ref="E100:H100"/>
    <mergeCell ref="A1:I1"/>
    <mergeCell ref="E104:I104"/>
    <mergeCell ref="E103:I103"/>
    <mergeCell ref="E108:I108"/>
    <mergeCell ref="D10:I10"/>
    <mergeCell ref="A3:I3"/>
    <mergeCell ref="A2:I2"/>
    <mergeCell ref="D19:I19"/>
  </mergeCells>
  <conditionalFormatting sqref="D30:D31">
    <cfRule type="expression" priority="26" dxfId="0" stopIfTrue="1">
      <formula>ISNA(D30)</formula>
    </cfRule>
  </conditionalFormatting>
  <conditionalFormatting sqref="E30:E31">
    <cfRule type="expression" priority="25" dxfId="0" stopIfTrue="1">
      <formula>ISNA(E30)</formula>
    </cfRule>
  </conditionalFormatting>
  <conditionalFormatting sqref="G30:G31">
    <cfRule type="expression" priority="24" dxfId="0" stopIfTrue="1">
      <formula>ISNA(G30)</formula>
    </cfRule>
  </conditionalFormatting>
  <conditionalFormatting sqref="D34:D35">
    <cfRule type="expression" priority="22" dxfId="0" stopIfTrue="1">
      <formula>ISNA(D34)</formula>
    </cfRule>
  </conditionalFormatting>
  <conditionalFormatting sqref="G34:G35 E34:E35">
    <cfRule type="expression" priority="21" dxfId="0" stopIfTrue="1">
      <formula>ISNA(E34)</formula>
    </cfRule>
  </conditionalFormatting>
  <conditionalFormatting sqref="D38:E52 G38:G52">
    <cfRule type="expression" priority="19" dxfId="0" stopIfTrue="1">
      <formula>ISNA(D38)</formula>
    </cfRule>
  </conditionalFormatting>
  <conditionalFormatting sqref="G55 D55:E55">
    <cfRule type="expression" priority="17" dxfId="0" stopIfTrue="1">
      <formula>ISNA(D55)</formula>
    </cfRule>
  </conditionalFormatting>
  <conditionalFormatting sqref="G58:G59 D58:E59">
    <cfRule type="expression" priority="15" dxfId="0" stopIfTrue="1">
      <formula>ISNA(D58)</formula>
    </cfRule>
  </conditionalFormatting>
  <conditionalFormatting sqref="G62:G72 D62:E72 D75:E76 G75:G76 D78:E79 G78:G79 D81:E83 G81:G83">
    <cfRule type="expression" priority="12" dxfId="0" stopIfTrue="1">
      <formula>ISNA(D62)</formula>
    </cfRule>
  </conditionalFormatting>
  <conditionalFormatting sqref="D86:E89 G86:G89">
    <cfRule type="expression" priority="11" dxfId="0" stopIfTrue="1">
      <formula>ISNA(D86)</formula>
    </cfRule>
  </conditionalFormatting>
  <conditionalFormatting sqref="D92:E92 G92">
    <cfRule type="expression" priority="10" dxfId="0" stopIfTrue="1">
      <formula>ISNA(D92)</formula>
    </cfRule>
  </conditionalFormatting>
  <conditionalFormatting sqref="D77">
    <cfRule type="expression" priority="9" dxfId="0" stopIfTrue="1">
      <formula>ISNA(D77)</formula>
    </cfRule>
  </conditionalFormatting>
  <conditionalFormatting sqref="E77">
    <cfRule type="expression" priority="8" dxfId="0" stopIfTrue="1">
      <formula>ISNA(E77)</formula>
    </cfRule>
  </conditionalFormatting>
  <conditionalFormatting sqref="G77">
    <cfRule type="expression" priority="7" dxfId="0" stopIfTrue="1">
      <formula>ISNA(G77)</formula>
    </cfRule>
  </conditionalFormatting>
  <conditionalFormatting sqref="D80">
    <cfRule type="expression" priority="6" dxfId="0" stopIfTrue="1">
      <formula>ISNA(D80)</formula>
    </cfRule>
  </conditionalFormatting>
  <conditionalFormatting sqref="E80">
    <cfRule type="expression" priority="5" dxfId="0" stopIfTrue="1">
      <formula>ISNA(E80)</formula>
    </cfRule>
  </conditionalFormatting>
  <conditionalFormatting sqref="G80">
    <cfRule type="expression" priority="4" dxfId="0" stopIfTrue="1">
      <formula>ISNA(G80)</formula>
    </cfRule>
  </conditionalFormatting>
  <conditionalFormatting sqref="E95 G95">
    <cfRule type="expression" priority="3" dxfId="0" stopIfTrue="1">
      <formula>ISNA(E95)</formula>
    </cfRule>
  </conditionalFormatting>
  <conditionalFormatting sqref="D96:D98">
    <cfRule type="expression" priority="2" dxfId="0" stopIfTrue="1">
      <formula>ISNA(D96)</formula>
    </cfRule>
  </conditionalFormatting>
  <conditionalFormatting sqref="E96:E98 G96:G98">
    <cfRule type="expression" priority="1" dxfId="0" stopIfTrue="1">
      <formula>ISNA(E96)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3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7"/>
  <sheetViews>
    <sheetView zoomScale="120" zoomScaleNormal="120" zoomScalePageLayoutView="0" workbookViewId="0" topLeftCell="A1">
      <selection activeCell="E67" sqref="E67"/>
    </sheetView>
  </sheetViews>
  <sheetFormatPr defaultColWidth="9.140625" defaultRowHeight="12.75"/>
  <cols>
    <col min="2" max="2" width="59.00390625" style="0" customWidth="1"/>
    <col min="4" max="4" width="11.57421875" style="139" customWidth="1"/>
    <col min="5" max="5" width="61.28125" style="0" customWidth="1"/>
    <col min="7" max="7" width="9.140625" style="1" customWidth="1"/>
  </cols>
  <sheetData>
    <row r="2" spans="1:7" ht="12.75">
      <c r="A2" s="89"/>
      <c r="B2" s="206" t="s">
        <v>153</v>
      </c>
      <c r="C2" s="206"/>
      <c r="D2" s="206"/>
      <c r="E2" s="206"/>
      <c r="F2" s="206"/>
      <c r="G2" s="206"/>
    </row>
    <row r="3" spans="1:5" ht="50.25" customHeight="1">
      <c r="A3" s="65" t="s">
        <v>157</v>
      </c>
      <c r="B3" s="66" t="s">
        <v>164</v>
      </c>
      <c r="C3" s="67" t="s">
        <v>166</v>
      </c>
      <c r="D3" s="135">
        <f>2*1.5</f>
        <v>3</v>
      </c>
      <c r="E3" s="69" t="s">
        <v>174</v>
      </c>
    </row>
    <row r="4" spans="1:5" ht="25.5">
      <c r="A4" s="65" t="s">
        <v>158</v>
      </c>
      <c r="B4" s="66" t="s">
        <v>159</v>
      </c>
      <c r="C4" s="67" t="s">
        <v>147</v>
      </c>
      <c r="D4" s="135">
        <v>8</v>
      </c>
      <c r="E4" s="69" t="s">
        <v>175</v>
      </c>
    </row>
    <row r="5" spans="1:5" ht="25.5">
      <c r="A5" s="65" t="s">
        <v>167</v>
      </c>
      <c r="B5" s="66" t="s">
        <v>160</v>
      </c>
      <c r="C5" s="67" t="s">
        <v>147</v>
      </c>
      <c r="D5" s="135">
        <v>4</v>
      </c>
      <c r="E5" s="69" t="s">
        <v>333</v>
      </c>
    </row>
    <row r="6" spans="1:7" ht="12.75">
      <c r="A6" s="91"/>
      <c r="B6" s="206" t="s">
        <v>2</v>
      </c>
      <c r="C6" s="206"/>
      <c r="D6" s="206"/>
      <c r="E6" s="206"/>
      <c r="F6" s="206"/>
      <c r="G6" s="206"/>
    </row>
    <row r="7" spans="1:5" ht="35.25" customHeight="1">
      <c r="A7" s="65" t="s">
        <v>178</v>
      </c>
      <c r="B7" s="70" t="s">
        <v>169</v>
      </c>
      <c r="C7" s="67" t="s">
        <v>168</v>
      </c>
      <c r="D7" s="135">
        <v>6</v>
      </c>
      <c r="E7" s="69" t="s">
        <v>176</v>
      </c>
    </row>
    <row r="8" spans="1:5" ht="29.25" customHeight="1">
      <c r="A8" s="65" t="s">
        <v>179</v>
      </c>
      <c r="B8" s="70" t="s">
        <v>170</v>
      </c>
      <c r="C8" s="67" t="s">
        <v>168</v>
      </c>
      <c r="D8" s="135">
        <v>6</v>
      </c>
      <c r="E8" s="69" t="s">
        <v>176</v>
      </c>
    </row>
    <row r="9" spans="1:7" ht="15" customHeight="1">
      <c r="A9" s="91"/>
      <c r="B9" s="206" t="s">
        <v>180</v>
      </c>
      <c r="C9" s="206"/>
      <c r="D9" s="206"/>
      <c r="E9" s="206"/>
      <c r="F9" s="206"/>
      <c r="G9" s="206"/>
    </row>
    <row r="10" spans="1:7" ht="15" customHeight="1">
      <c r="A10" s="91"/>
      <c r="B10" s="55" t="s">
        <v>221</v>
      </c>
      <c r="C10" s="55"/>
      <c r="D10" s="54"/>
      <c r="E10" s="55"/>
      <c r="F10" s="55"/>
      <c r="G10" s="55"/>
    </row>
    <row r="11" spans="1:5" ht="47.25" customHeight="1">
      <c r="A11" s="65" t="s">
        <v>223</v>
      </c>
      <c r="B11" s="70" t="s">
        <v>161</v>
      </c>
      <c r="C11" s="67" t="s">
        <v>163</v>
      </c>
      <c r="D11" s="135">
        <f>(102.12+79.46+76.34+91.91)-91</f>
        <v>258.8299999999999</v>
      </c>
      <c r="E11" s="71" t="s">
        <v>177</v>
      </c>
    </row>
    <row r="12" spans="1:5" ht="47.25" customHeight="1">
      <c r="A12" s="65" t="s">
        <v>224</v>
      </c>
      <c r="B12" s="61" t="s">
        <v>334</v>
      </c>
      <c r="C12" s="67" t="s">
        <v>163</v>
      </c>
      <c r="D12" s="135">
        <v>91</v>
      </c>
      <c r="E12" s="71" t="s">
        <v>337</v>
      </c>
    </row>
    <row r="13" spans="1:5" ht="24" customHeight="1">
      <c r="A13" s="65" t="s">
        <v>335</v>
      </c>
      <c r="B13" s="70" t="s">
        <v>172</v>
      </c>
      <c r="C13" s="67" t="s">
        <v>163</v>
      </c>
      <c r="D13" s="135">
        <f>D11</f>
        <v>258.8299999999999</v>
      </c>
      <c r="E13" s="69"/>
    </row>
    <row r="14" spans="1:7" ht="15.75" customHeight="1">
      <c r="A14" s="91"/>
      <c r="B14" s="55" t="s">
        <v>222</v>
      </c>
      <c r="C14" s="55"/>
      <c r="D14" s="54"/>
      <c r="E14" s="55"/>
      <c r="F14" s="55"/>
      <c r="G14" s="55"/>
    </row>
    <row r="15" spans="1:5" ht="36.75" customHeight="1">
      <c r="A15" s="65" t="s">
        <v>225</v>
      </c>
      <c r="B15" s="61" t="s">
        <v>218</v>
      </c>
      <c r="C15" s="59" t="s">
        <v>215</v>
      </c>
      <c r="D15" s="135">
        <f>26.55+23.13+4.57+32.25+46.32+2.07</f>
        <v>134.89</v>
      </c>
      <c r="E15" s="69" t="s">
        <v>228</v>
      </c>
    </row>
    <row r="16" spans="1:5" ht="45" customHeight="1">
      <c r="A16" s="65" t="s">
        <v>227</v>
      </c>
      <c r="B16" s="61" t="s">
        <v>216</v>
      </c>
      <c r="C16" s="59" t="s">
        <v>163</v>
      </c>
      <c r="D16" s="135">
        <f>467.13*0.04</f>
        <v>18.685200000000002</v>
      </c>
      <c r="E16" s="69" t="s">
        <v>229</v>
      </c>
    </row>
    <row r="17" spans="1:5" ht="33" customHeight="1">
      <c r="A17" s="65" t="s">
        <v>226</v>
      </c>
      <c r="B17" s="61" t="s">
        <v>172</v>
      </c>
      <c r="C17" s="59" t="s">
        <v>163</v>
      </c>
      <c r="D17" s="135">
        <f>(134.89*0.15*0.3)+D16</f>
        <v>24.75525</v>
      </c>
      <c r="E17" s="69" t="s">
        <v>230</v>
      </c>
    </row>
    <row r="18" spans="1:5" ht="16.5" customHeight="1">
      <c r="A18" s="65"/>
      <c r="B18" s="70"/>
      <c r="C18" s="67"/>
      <c r="D18" s="135"/>
      <c r="E18" s="69"/>
    </row>
    <row r="19" spans="1:5" ht="16.5" customHeight="1">
      <c r="A19" s="65"/>
      <c r="B19" s="70"/>
      <c r="C19" s="67"/>
      <c r="D19" s="135"/>
      <c r="E19" s="69"/>
    </row>
    <row r="20" spans="1:5" ht="15.75" customHeight="1">
      <c r="A20" s="65"/>
      <c r="B20" s="70"/>
      <c r="C20" s="67"/>
      <c r="D20" s="135"/>
      <c r="E20" s="69"/>
    </row>
    <row r="21" spans="1:5" ht="15.75" customHeight="1">
      <c r="A21" s="65"/>
      <c r="B21" s="70"/>
      <c r="C21" s="67"/>
      <c r="D21" s="135"/>
      <c r="E21" s="69"/>
    </row>
    <row r="22" spans="1:7" ht="12.75">
      <c r="A22" s="86">
        <v>4</v>
      </c>
      <c r="B22" s="87" t="s">
        <v>109</v>
      </c>
      <c r="C22" s="87"/>
      <c r="D22" s="136"/>
      <c r="E22" s="88"/>
      <c r="F22" s="89"/>
      <c r="G22" s="90"/>
    </row>
    <row r="23" spans="1:7" ht="12.75">
      <c r="A23" s="58" t="s">
        <v>183</v>
      </c>
      <c r="B23" s="38" t="s">
        <v>110</v>
      </c>
      <c r="C23" s="36" t="s">
        <v>112</v>
      </c>
      <c r="D23" s="135">
        <f>G23*5</f>
        <v>21.037499999999998</v>
      </c>
      <c r="E23" s="68" t="s">
        <v>214</v>
      </c>
      <c r="F23" s="37">
        <v>16.83</v>
      </c>
      <c r="G23" s="1">
        <f>F23/4</f>
        <v>4.2075</v>
      </c>
    </row>
    <row r="24" spans="1:7" ht="12.75">
      <c r="A24" s="58" t="s">
        <v>184</v>
      </c>
      <c r="B24" s="38" t="s">
        <v>111</v>
      </c>
      <c r="C24" s="36" t="s">
        <v>113</v>
      </c>
      <c r="D24" s="135">
        <f>G24*5</f>
        <v>243.22500000000002</v>
      </c>
      <c r="E24" s="68" t="s">
        <v>214</v>
      </c>
      <c r="F24" s="37">
        <v>194.58</v>
      </c>
      <c r="G24" s="1">
        <f>F24/4</f>
        <v>48.645</v>
      </c>
    </row>
    <row r="25" spans="1:7" ht="12.75">
      <c r="A25" s="78">
        <v>5</v>
      </c>
      <c r="B25" s="83" t="s">
        <v>114</v>
      </c>
      <c r="C25" s="83"/>
      <c r="D25" s="136"/>
      <c r="E25" s="88"/>
      <c r="F25" s="89"/>
      <c r="G25" s="90"/>
    </row>
    <row r="26" spans="1:8" ht="12.75">
      <c r="A26" s="58" t="s">
        <v>185</v>
      </c>
      <c r="B26" s="38" t="s">
        <v>115</v>
      </c>
      <c r="C26" s="36" t="s">
        <v>112</v>
      </c>
      <c r="D26" s="135">
        <f>G26*5</f>
        <v>175</v>
      </c>
      <c r="E26" s="68"/>
      <c r="F26" s="37">
        <v>140</v>
      </c>
      <c r="G26" s="1">
        <f>F26/4</f>
        <v>35</v>
      </c>
      <c r="H26" t="s">
        <v>343</v>
      </c>
    </row>
    <row r="27" spans="1:8" ht="12.75">
      <c r="A27" s="58" t="s">
        <v>186</v>
      </c>
      <c r="B27" s="35" t="s">
        <v>116</v>
      </c>
      <c r="C27" s="36" t="s">
        <v>112</v>
      </c>
      <c r="D27" s="135">
        <v>130</v>
      </c>
      <c r="E27" s="68" t="s">
        <v>344</v>
      </c>
      <c r="F27" s="37">
        <v>130</v>
      </c>
      <c r="H27" t="s">
        <v>343</v>
      </c>
    </row>
    <row r="28" spans="1:7" ht="12.75">
      <c r="A28" s="78">
        <v>6</v>
      </c>
      <c r="B28" s="83" t="s">
        <v>117</v>
      </c>
      <c r="C28" s="83"/>
      <c r="D28" s="136"/>
      <c r="E28" s="88"/>
      <c r="F28" s="89"/>
      <c r="G28" s="90"/>
    </row>
    <row r="29" spans="1:8" ht="12.75">
      <c r="A29" s="58" t="s">
        <v>187</v>
      </c>
      <c r="B29" s="38" t="s">
        <v>118</v>
      </c>
      <c r="C29" s="36" t="s">
        <v>112</v>
      </c>
      <c r="D29" s="135">
        <f>'MEMORIAL ATUALIZADO'!M39</f>
        <v>2.83</v>
      </c>
      <c r="E29" s="68" t="s">
        <v>351</v>
      </c>
      <c r="F29" s="37"/>
      <c r="H29" t="s">
        <v>343</v>
      </c>
    </row>
    <row r="30" spans="1:8" ht="12.75">
      <c r="A30" s="58" t="s">
        <v>188</v>
      </c>
      <c r="B30" s="38" t="s">
        <v>119</v>
      </c>
      <c r="C30" s="36" t="s">
        <v>112</v>
      </c>
      <c r="D30" s="135">
        <f>'MEMORIAL ATUALIZADO'!M40</f>
        <v>92.79495499999999</v>
      </c>
      <c r="E30" s="68" t="s">
        <v>351</v>
      </c>
      <c r="F30" s="37"/>
      <c r="H30" t="s">
        <v>343</v>
      </c>
    </row>
    <row r="31" spans="1:8" ht="12.75">
      <c r="A31" s="58" t="s">
        <v>189</v>
      </c>
      <c r="B31" s="38" t="s">
        <v>120</v>
      </c>
      <c r="C31" s="36" t="s">
        <v>112</v>
      </c>
      <c r="D31" s="135">
        <f>'MEMORIAL ATUALIZADO'!M38</f>
        <v>154.59965190000003</v>
      </c>
      <c r="E31" s="68" t="s">
        <v>351</v>
      </c>
      <c r="F31" s="37"/>
      <c r="H31" t="s">
        <v>343</v>
      </c>
    </row>
    <row r="32" spans="1:8" ht="12.75">
      <c r="A32" s="58" t="s">
        <v>190</v>
      </c>
      <c r="B32" s="38" t="s">
        <v>121</v>
      </c>
      <c r="C32" s="36" t="s">
        <v>113</v>
      </c>
      <c r="D32" s="135">
        <f>'MEMORIAL ATUALIZADO'!Q38</f>
        <v>195.914</v>
      </c>
      <c r="E32" s="68" t="s">
        <v>351</v>
      </c>
      <c r="F32" s="37"/>
      <c r="H32" t="s">
        <v>343</v>
      </c>
    </row>
    <row r="33" spans="1:8" ht="12.75">
      <c r="A33" s="58" t="s">
        <v>194</v>
      </c>
      <c r="B33" s="38" t="s">
        <v>122</v>
      </c>
      <c r="C33" s="36" t="s">
        <v>113</v>
      </c>
      <c r="D33" s="135">
        <f>'MEMORIAL ATUALIZADO'!Q39</f>
        <v>897.3416000000002</v>
      </c>
      <c r="E33" s="68" t="s">
        <v>351</v>
      </c>
      <c r="F33" s="37"/>
      <c r="H33" t="s">
        <v>343</v>
      </c>
    </row>
    <row r="34" spans="1:8" ht="12.75">
      <c r="A34" s="58" t="s">
        <v>192</v>
      </c>
      <c r="B34" s="38" t="s">
        <v>123</v>
      </c>
      <c r="C34" s="36" t="s">
        <v>124</v>
      </c>
      <c r="D34" s="135">
        <f aca="true" t="shared" si="0" ref="D34:D43">G34*5</f>
        <v>20398.75</v>
      </c>
      <c r="E34" s="68" t="s">
        <v>214</v>
      </c>
      <c r="F34" s="37">
        <v>16319</v>
      </c>
      <c r="G34" s="1">
        <f aca="true" t="shared" si="1" ref="G34:G43">F34/4</f>
        <v>4079.75</v>
      </c>
      <c r="H34" t="s">
        <v>343</v>
      </c>
    </row>
    <row r="35" spans="1:8" ht="12.75">
      <c r="A35" s="58" t="s">
        <v>191</v>
      </c>
      <c r="B35" s="38" t="s">
        <v>125</v>
      </c>
      <c r="C35" s="36" t="s">
        <v>126</v>
      </c>
      <c r="D35" s="135">
        <v>13.5</v>
      </c>
      <c r="E35" s="68" t="s">
        <v>344</v>
      </c>
      <c r="F35" s="37">
        <v>13.5</v>
      </c>
      <c r="G35" s="1" t="s">
        <v>347</v>
      </c>
      <c r="H35" t="s">
        <v>343</v>
      </c>
    </row>
    <row r="36" spans="1:8" ht="12.75">
      <c r="A36" s="58" t="s">
        <v>193</v>
      </c>
      <c r="B36" s="38" t="s">
        <v>127</v>
      </c>
      <c r="C36" s="36" t="s">
        <v>112</v>
      </c>
      <c r="D36" s="135">
        <f t="shared" si="0"/>
        <v>450</v>
      </c>
      <c r="E36" s="68" t="s">
        <v>214</v>
      </c>
      <c r="F36" s="37">
        <v>360</v>
      </c>
      <c r="G36" s="1">
        <f t="shared" si="1"/>
        <v>90</v>
      </c>
      <c r="H36" t="s">
        <v>343</v>
      </c>
    </row>
    <row r="37" spans="1:8" ht="12.75">
      <c r="A37" s="58" t="s">
        <v>195</v>
      </c>
      <c r="B37" s="38" t="s">
        <v>128</v>
      </c>
      <c r="C37" s="36" t="s">
        <v>112</v>
      </c>
      <c r="D37" s="135">
        <f>'MEMORIAL ATUALIZADO'!L56</f>
        <v>67.2</v>
      </c>
      <c r="E37" s="68"/>
      <c r="F37" s="37"/>
      <c r="H37" t="s">
        <v>343</v>
      </c>
    </row>
    <row r="38" spans="1:8" ht="12.75">
      <c r="A38" s="58" t="s">
        <v>196</v>
      </c>
      <c r="B38" s="38" t="s">
        <v>129</v>
      </c>
      <c r="C38" s="36" t="s">
        <v>124</v>
      </c>
      <c r="D38" s="135">
        <f>'MEMORIAL ATUALIZADO'!N44</f>
        <v>4115</v>
      </c>
      <c r="E38" s="68"/>
      <c r="F38" s="37">
        <v>3292</v>
      </c>
      <c r="G38" s="1">
        <f t="shared" si="1"/>
        <v>823</v>
      </c>
      <c r="H38" t="s">
        <v>343</v>
      </c>
    </row>
    <row r="39" spans="1:8" ht="12.75">
      <c r="A39" s="58" t="s">
        <v>197</v>
      </c>
      <c r="B39" s="38" t="s">
        <v>130</v>
      </c>
      <c r="C39" s="36" t="s">
        <v>131</v>
      </c>
      <c r="D39" s="135">
        <f t="shared" si="0"/>
        <v>30</v>
      </c>
      <c r="E39" s="68"/>
      <c r="F39" s="37">
        <v>24</v>
      </c>
      <c r="G39" s="1">
        <f t="shared" si="1"/>
        <v>6</v>
      </c>
      <c r="H39" t="s">
        <v>343</v>
      </c>
    </row>
    <row r="40" spans="1:8" ht="12.75">
      <c r="A40" s="58" t="s">
        <v>198</v>
      </c>
      <c r="B40" s="38" t="s">
        <v>132</v>
      </c>
      <c r="C40" s="36" t="s">
        <v>131</v>
      </c>
      <c r="D40" s="135">
        <f>'MEMORIAL ATUALIZADO'!N61</f>
        <v>264</v>
      </c>
      <c r="E40" s="68" t="s">
        <v>342</v>
      </c>
      <c r="F40" s="37">
        <v>198</v>
      </c>
      <c r="G40" s="1">
        <f t="shared" si="1"/>
        <v>49.5</v>
      </c>
      <c r="H40" t="s">
        <v>343</v>
      </c>
    </row>
    <row r="41" spans="1:8" ht="12.75">
      <c r="A41" s="58" t="s">
        <v>199</v>
      </c>
      <c r="B41" s="38" t="s">
        <v>133</v>
      </c>
      <c r="C41" s="36" t="s">
        <v>131</v>
      </c>
      <c r="D41" s="135">
        <f t="shared" si="0"/>
        <v>5</v>
      </c>
      <c r="E41" s="68"/>
      <c r="F41" s="37">
        <v>4</v>
      </c>
      <c r="G41" s="1">
        <f t="shared" si="1"/>
        <v>1</v>
      </c>
      <c r="H41" t="s">
        <v>343</v>
      </c>
    </row>
    <row r="42" spans="1:8" ht="12.75">
      <c r="A42" s="58" t="s">
        <v>200</v>
      </c>
      <c r="B42" s="38" t="s">
        <v>134</v>
      </c>
      <c r="C42" s="36" t="s">
        <v>126</v>
      </c>
      <c r="D42" s="135">
        <f>'MEMORIAL ATUALIZADO'!L52</f>
        <v>21.6</v>
      </c>
      <c r="E42" s="68"/>
      <c r="F42" s="37">
        <v>19.52</v>
      </c>
      <c r="G42" s="1">
        <f t="shared" si="1"/>
        <v>4.88</v>
      </c>
      <c r="H42" t="s">
        <v>343</v>
      </c>
    </row>
    <row r="43" spans="1:8" ht="12.75">
      <c r="A43" s="58" t="s">
        <v>201</v>
      </c>
      <c r="B43" s="38" t="s">
        <v>135</v>
      </c>
      <c r="C43" s="36" t="s">
        <v>136</v>
      </c>
      <c r="D43" s="135">
        <f t="shared" si="0"/>
        <v>36.9</v>
      </c>
      <c r="E43" s="68"/>
      <c r="F43" s="37">
        <v>29.52</v>
      </c>
      <c r="G43" s="1">
        <f t="shared" si="1"/>
        <v>7.38</v>
      </c>
      <c r="H43" t="s">
        <v>343</v>
      </c>
    </row>
    <row r="44" spans="1:7" ht="12.75">
      <c r="A44" s="78">
        <v>7</v>
      </c>
      <c r="B44" s="81" t="s">
        <v>137</v>
      </c>
      <c r="C44" s="81"/>
      <c r="D44" s="136"/>
      <c r="E44" s="88"/>
      <c r="F44" s="89"/>
      <c r="G44" s="90"/>
    </row>
    <row r="45" spans="1:8" ht="12.75">
      <c r="A45" s="58" t="s">
        <v>207</v>
      </c>
      <c r="B45" s="38" t="s">
        <v>138</v>
      </c>
      <c r="C45" s="36" t="s">
        <v>124</v>
      </c>
      <c r="D45" s="135">
        <f>G45*5</f>
        <v>1732.5</v>
      </c>
      <c r="E45" s="68"/>
      <c r="F45" s="37">
        <v>1386</v>
      </c>
      <c r="G45" s="1">
        <f>F45/4</f>
        <v>346.5</v>
      </c>
      <c r="H45" t="s">
        <v>343</v>
      </c>
    </row>
    <row r="46" spans="1:7" ht="12.75">
      <c r="A46" s="78">
        <v>8</v>
      </c>
      <c r="B46" s="81" t="s">
        <v>139</v>
      </c>
      <c r="C46" s="81"/>
      <c r="D46" s="137"/>
      <c r="E46" s="89"/>
      <c r="F46" s="89"/>
      <c r="G46" s="90"/>
    </row>
    <row r="47" spans="1:8" ht="25.5">
      <c r="A47" s="58" t="s">
        <v>208</v>
      </c>
      <c r="B47" s="38" t="s">
        <v>140</v>
      </c>
      <c r="C47" s="36" t="s">
        <v>126</v>
      </c>
      <c r="D47" s="135">
        <f>27.6*3</f>
        <v>82.80000000000001</v>
      </c>
      <c r="E47" s="102" t="s">
        <v>236</v>
      </c>
      <c r="F47" s="37">
        <v>55.2</v>
      </c>
      <c r="H47" t="s">
        <v>343</v>
      </c>
    </row>
    <row r="48" spans="1:9" ht="12.75">
      <c r="A48" s="58" t="s">
        <v>209</v>
      </c>
      <c r="B48" s="38" t="s">
        <v>141</v>
      </c>
      <c r="C48" s="36" t="s">
        <v>126</v>
      </c>
      <c r="D48" s="135">
        <f>F48</f>
        <v>14</v>
      </c>
      <c r="E48" s="53"/>
      <c r="F48" s="37">
        <v>14</v>
      </c>
      <c r="G48" s="1" t="s">
        <v>345</v>
      </c>
      <c r="I48" t="s">
        <v>343</v>
      </c>
    </row>
    <row r="49" spans="1:9" ht="12.75">
      <c r="A49" s="78">
        <v>9</v>
      </c>
      <c r="B49" s="104" t="s">
        <v>237</v>
      </c>
      <c r="C49" s="79"/>
      <c r="D49" s="134"/>
      <c r="E49" s="81"/>
      <c r="F49" s="81"/>
      <c r="G49" s="81"/>
      <c r="H49" s="105"/>
      <c r="I49" s="106"/>
    </row>
    <row r="50" spans="1:5" ht="22.5">
      <c r="A50" s="58" t="s">
        <v>245</v>
      </c>
      <c r="B50" s="103" t="s">
        <v>238</v>
      </c>
      <c r="C50" s="36" t="s">
        <v>126</v>
      </c>
      <c r="D50" s="138">
        <v>148.5</v>
      </c>
      <c r="E50" s="64" t="s">
        <v>269</v>
      </c>
    </row>
    <row r="51" spans="1:5" ht="33.75">
      <c r="A51" s="58" t="s">
        <v>246</v>
      </c>
      <c r="B51" s="103" t="s">
        <v>242</v>
      </c>
      <c r="C51" s="36" t="s">
        <v>126</v>
      </c>
      <c r="D51" s="138">
        <v>21</v>
      </c>
      <c r="E51" s="64" t="s">
        <v>269</v>
      </c>
    </row>
    <row r="52" spans="1:5" ht="33.75">
      <c r="A52" s="58" t="s">
        <v>247</v>
      </c>
      <c r="B52" s="103" t="s">
        <v>244</v>
      </c>
      <c r="C52" s="36" t="s">
        <v>126</v>
      </c>
      <c r="D52" s="138">
        <v>52</v>
      </c>
      <c r="E52" s="64" t="s">
        <v>269</v>
      </c>
    </row>
    <row r="53" spans="1:5" ht="22.5">
      <c r="A53" s="58" t="s">
        <v>248</v>
      </c>
      <c r="B53" s="103" t="s">
        <v>240</v>
      </c>
      <c r="C53" s="36" t="s">
        <v>112</v>
      </c>
      <c r="D53" s="138">
        <v>132.65</v>
      </c>
      <c r="E53" s="64" t="s">
        <v>312</v>
      </c>
    </row>
    <row r="54" spans="1:5" ht="12.75">
      <c r="A54" s="58" t="s">
        <v>263</v>
      </c>
      <c r="B54" s="38" t="s">
        <v>249</v>
      </c>
      <c r="C54" s="36" t="s">
        <v>253</v>
      </c>
      <c r="D54" s="138">
        <v>2</v>
      </c>
      <c r="E54" s="64" t="s">
        <v>312</v>
      </c>
    </row>
    <row r="55" spans="1:5" ht="12.75">
      <c r="A55" s="58" t="s">
        <v>264</v>
      </c>
      <c r="B55" s="38" t="s">
        <v>270</v>
      </c>
      <c r="C55" s="36" t="s">
        <v>253</v>
      </c>
      <c r="D55" s="138">
        <v>2</v>
      </c>
      <c r="E55" s="64"/>
    </row>
    <row r="56" spans="1:5" ht="12.75">
      <c r="A56" s="58" t="s">
        <v>265</v>
      </c>
      <c r="B56" s="38" t="s">
        <v>251</v>
      </c>
      <c r="C56" s="36" t="s">
        <v>113</v>
      </c>
      <c r="D56" s="138">
        <v>56.99</v>
      </c>
      <c r="E56" s="64" t="s">
        <v>313</v>
      </c>
    </row>
    <row r="57" spans="1:5" ht="12.75">
      <c r="A57" s="58" t="s">
        <v>266</v>
      </c>
      <c r="B57" s="38" t="s">
        <v>254</v>
      </c>
      <c r="C57" s="36" t="s">
        <v>256</v>
      </c>
      <c r="D57" s="138">
        <v>265</v>
      </c>
      <c r="E57" s="64" t="s">
        <v>313</v>
      </c>
    </row>
    <row r="58" spans="1:5" ht="12.75">
      <c r="A58" s="58" t="s">
        <v>267</v>
      </c>
      <c r="B58" s="38" t="s">
        <v>257</v>
      </c>
      <c r="C58" s="36" t="s">
        <v>113</v>
      </c>
      <c r="D58" s="138">
        <v>28.55</v>
      </c>
      <c r="E58" s="64" t="s">
        <v>313</v>
      </c>
    </row>
    <row r="59" spans="1:5" ht="12.75">
      <c r="A59" s="58" t="s">
        <v>268</v>
      </c>
      <c r="B59" s="38" t="s">
        <v>259</v>
      </c>
      <c r="C59" s="36" t="s">
        <v>112</v>
      </c>
      <c r="D59" s="138">
        <v>7.55</v>
      </c>
      <c r="E59" s="64" t="s">
        <v>313</v>
      </c>
    </row>
    <row r="60" spans="1:5" ht="12.75">
      <c r="A60" s="58" t="s">
        <v>272</v>
      </c>
      <c r="B60" s="38" t="s">
        <v>261</v>
      </c>
      <c r="C60" s="36" t="s">
        <v>256</v>
      </c>
      <c r="D60" s="138">
        <v>189</v>
      </c>
      <c r="E60" s="64" t="s">
        <v>313</v>
      </c>
    </row>
    <row r="61" spans="1:7" ht="12.75">
      <c r="A61" s="78">
        <v>10</v>
      </c>
      <c r="B61" s="210" t="s">
        <v>273</v>
      </c>
      <c r="C61" s="210"/>
      <c r="D61" s="210"/>
      <c r="E61" s="210"/>
      <c r="F61" s="210"/>
      <c r="G61" s="211"/>
    </row>
    <row r="62" spans="1:5" ht="22.5">
      <c r="A62" s="58" t="s">
        <v>279</v>
      </c>
      <c r="B62" s="103" t="s">
        <v>288</v>
      </c>
      <c r="C62" s="36" t="s">
        <v>113</v>
      </c>
      <c r="D62" s="138">
        <v>459.16</v>
      </c>
      <c r="E62" s="64" t="s">
        <v>296</v>
      </c>
    </row>
    <row r="63" spans="1:5" ht="12.75">
      <c r="A63" s="58" t="s">
        <v>280</v>
      </c>
      <c r="B63" s="38" t="s">
        <v>290</v>
      </c>
      <c r="C63" s="36" t="s">
        <v>112</v>
      </c>
      <c r="D63" s="138">
        <f>D62*0.2</f>
        <v>91.83200000000001</v>
      </c>
      <c r="E63" s="64" t="s">
        <v>297</v>
      </c>
    </row>
    <row r="64" spans="1:5" ht="12.75">
      <c r="A64" s="58" t="s">
        <v>281</v>
      </c>
      <c r="B64" s="38" t="s">
        <v>292</v>
      </c>
      <c r="C64" s="36" t="s">
        <v>113</v>
      </c>
      <c r="D64" s="138">
        <f>D62</f>
        <v>459.16</v>
      </c>
      <c r="E64" s="53"/>
    </row>
    <row r="65" spans="1:5" ht="12.75">
      <c r="A65" s="58" t="s">
        <v>282</v>
      </c>
      <c r="B65" s="38" t="s">
        <v>293</v>
      </c>
      <c r="C65" s="36" t="s">
        <v>113</v>
      </c>
      <c r="D65" s="138">
        <f>D62</f>
        <v>459.16</v>
      </c>
      <c r="E65" s="53"/>
    </row>
    <row r="66" spans="1:5" ht="12.75">
      <c r="A66" s="58" t="s">
        <v>283</v>
      </c>
      <c r="B66" s="38" t="s">
        <v>294</v>
      </c>
      <c r="C66" s="36" t="s">
        <v>112</v>
      </c>
      <c r="D66" s="138">
        <f>D62*0.05</f>
        <v>22.958000000000002</v>
      </c>
      <c r="E66" s="64" t="s">
        <v>298</v>
      </c>
    </row>
    <row r="67" spans="1:5" ht="22.5">
      <c r="A67" s="58" t="s">
        <v>284</v>
      </c>
      <c r="B67" s="103" t="s">
        <v>295</v>
      </c>
      <c r="C67" s="36" t="s">
        <v>112</v>
      </c>
      <c r="D67" s="138">
        <f>D62*0.03</f>
        <v>13.7748</v>
      </c>
      <c r="E67" s="64" t="s">
        <v>299</v>
      </c>
    </row>
    <row r="68" spans="1:5" ht="22.5">
      <c r="A68" s="58" t="s">
        <v>285</v>
      </c>
      <c r="B68" s="103" t="s">
        <v>314</v>
      </c>
      <c r="C68" s="36" t="s">
        <v>112</v>
      </c>
      <c r="D68" s="138">
        <f>0.05*D70</f>
        <v>5.356000000000001</v>
      </c>
      <c r="E68" s="64" t="s">
        <v>322</v>
      </c>
    </row>
    <row r="69" spans="1:5" ht="22.5">
      <c r="A69" s="58" t="s">
        <v>286</v>
      </c>
      <c r="B69" s="103" t="s">
        <v>316</v>
      </c>
      <c r="C69" s="36" t="s">
        <v>112</v>
      </c>
      <c r="D69" s="138">
        <f>0.3*0.1*D70</f>
        <v>3.2136</v>
      </c>
      <c r="E69" s="64" t="s">
        <v>321</v>
      </c>
    </row>
    <row r="70" spans="1:5" ht="12.75">
      <c r="A70" s="58" t="s">
        <v>287</v>
      </c>
      <c r="B70" s="103" t="s">
        <v>318</v>
      </c>
      <c r="C70" s="36" t="s">
        <v>126</v>
      </c>
      <c r="D70" s="138">
        <v>107.12</v>
      </c>
      <c r="E70" s="64" t="s">
        <v>320</v>
      </c>
    </row>
    <row r="71" spans="1:7" ht="12.75">
      <c r="A71" s="78">
        <v>11</v>
      </c>
      <c r="B71" s="210" t="s">
        <v>274</v>
      </c>
      <c r="C71" s="210"/>
      <c r="D71" s="210"/>
      <c r="E71" s="210"/>
      <c r="F71" s="210"/>
      <c r="G71" s="211"/>
    </row>
    <row r="72" spans="1:5" ht="12.75">
      <c r="A72" s="58" t="s">
        <v>308</v>
      </c>
      <c r="B72" s="85" t="s">
        <v>300</v>
      </c>
      <c r="C72" s="36" t="s">
        <v>113</v>
      </c>
      <c r="D72" s="138">
        <v>16.2</v>
      </c>
      <c r="E72" s="64" t="s">
        <v>312</v>
      </c>
    </row>
    <row r="73" spans="1:5" ht="12.75">
      <c r="A73" s="58" t="s">
        <v>309</v>
      </c>
      <c r="B73" s="38" t="s">
        <v>302</v>
      </c>
      <c r="C73" s="36" t="s">
        <v>253</v>
      </c>
      <c r="D73" s="138">
        <v>406</v>
      </c>
      <c r="E73" s="64" t="s">
        <v>312</v>
      </c>
    </row>
    <row r="74" spans="1:5" ht="22.5">
      <c r="A74" s="58" t="s">
        <v>310</v>
      </c>
      <c r="B74" s="103" t="s">
        <v>304</v>
      </c>
      <c r="C74" s="36" t="s">
        <v>113</v>
      </c>
      <c r="D74" s="138">
        <v>2.66</v>
      </c>
      <c r="E74" s="64" t="s">
        <v>312</v>
      </c>
    </row>
    <row r="75" spans="1:5" ht="12.75">
      <c r="A75" s="58" t="s">
        <v>311</v>
      </c>
      <c r="B75" s="38" t="s">
        <v>306</v>
      </c>
      <c r="C75" s="36" t="s">
        <v>256</v>
      </c>
      <c r="D75" s="138">
        <v>65</v>
      </c>
      <c r="E75" s="64" t="s">
        <v>312</v>
      </c>
    </row>
    <row r="76" spans="1:7" ht="12.75">
      <c r="A76" s="78">
        <v>12</v>
      </c>
      <c r="B76" s="210" t="s">
        <v>275</v>
      </c>
      <c r="C76" s="210"/>
      <c r="D76" s="210"/>
      <c r="E76" s="210"/>
      <c r="F76" s="210"/>
      <c r="G76" s="211"/>
    </row>
    <row r="77" spans="1:5" ht="12.75">
      <c r="A77" s="58" t="s">
        <v>325</v>
      </c>
      <c r="B77" s="38" t="s">
        <v>323</v>
      </c>
      <c r="C77" s="36" t="s">
        <v>112</v>
      </c>
      <c r="D77" s="138">
        <f>123*0.07</f>
        <v>8.610000000000001</v>
      </c>
      <c r="E77" s="64" t="s">
        <v>326</v>
      </c>
    </row>
  </sheetData>
  <sheetProtection/>
  <mergeCells count="6">
    <mergeCell ref="B2:G2"/>
    <mergeCell ref="B6:G6"/>
    <mergeCell ref="B9:G9"/>
    <mergeCell ref="B61:G61"/>
    <mergeCell ref="B71:G71"/>
    <mergeCell ref="B76:G76"/>
  </mergeCells>
  <conditionalFormatting sqref="B23:B24">
    <cfRule type="expression" priority="14" dxfId="0" stopIfTrue="1">
      <formula>ISNA(B23)</formula>
    </cfRule>
  </conditionalFormatting>
  <conditionalFormatting sqref="C23:C24">
    <cfRule type="expression" priority="13" dxfId="0" stopIfTrue="1">
      <formula>ISNA(C23)</formula>
    </cfRule>
  </conditionalFormatting>
  <conditionalFormatting sqref="B26:B27">
    <cfRule type="expression" priority="12" dxfId="0" stopIfTrue="1">
      <formula>ISNA(B26)</formula>
    </cfRule>
  </conditionalFormatting>
  <conditionalFormatting sqref="C26:C27">
    <cfRule type="expression" priority="11" dxfId="0" stopIfTrue="1">
      <formula>ISNA(C26)</formula>
    </cfRule>
  </conditionalFormatting>
  <conditionalFormatting sqref="B29:C43">
    <cfRule type="expression" priority="10" dxfId="0" stopIfTrue="1">
      <formula>ISNA(B29)</formula>
    </cfRule>
  </conditionalFormatting>
  <conditionalFormatting sqref="B45:C45">
    <cfRule type="expression" priority="9" dxfId="0" stopIfTrue="1">
      <formula>ISNA(B45)</formula>
    </cfRule>
  </conditionalFormatting>
  <conditionalFormatting sqref="B47:C48">
    <cfRule type="expression" priority="8" dxfId="0" stopIfTrue="1">
      <formula>ISNA(B47)</formula>
    </cfRule>
  </conditionalFormatting>
  <conditionalFormatting sqref="B50:C53">
    <cfRule type="expression" priority="7" dxfId="0" stopIfTrue="1">
      <formula>ISNA(B50)</formula>
    </cfRule>
  </conditionalFormatting>
  <conditionalFormatting sqref="B54:C54 B56:C60">
    <cfRule type="expression" priority="6" dxfId="0" stopIfTrue="1">
      <formula>ISNA(B54)</formula>
    </cfRule>
  </conditionalFormatting>
  <conditionalFormatting sqref="B55:C55">
    <cfRule type="expression" priority="5" dxfId="0" stopIfTrue="1">
      <formula>ISNA(B55)</formula>
    </cfRule>
  </conditionalFormatting>
  <conditionalFormatting sqref="B62:C67">
    <cfRule type="expression" priority="4" dxfId="0" stopIfTrue="1">
      <formula>ISNA(B62)</formula>
    </cfRule>
  </conditionalFormatting>
  <conditionalFormatting sqref="B72:C75">
    <cfRule type="expression" priority="3" dxfId="0" stopIfTrue="1">
      <formula>ISNA(B72)</formula>
    </cfRule>
  </conditionalFormatting>
  <conditionalFormatting sqref="B68:C70">
    <cfRule type="expression" priority="2" dxfId="0" stopIfTrue="1">
      <formula>ISNA(B68)</formula>
    </cfRule>
  </conditionalFormatting>
  <conditionalFormatting sqref="B77:C77">
    <cfRule type="expression" priority="1" dxfId="0" stopIfTrue="1">
      <formula>ISNA(B77)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zoomScalePageLayoutView="0" workbookViewId="0" topLeftCell="A1">
      <selection activeCell="R40" sqref="R40"/>
    </sheetView>
  </sheetViews>
  <sheetFormatPr defaultColWidth="9.140625" defaultRowHeight="12.75"/>
  <cols>
    <col min="2" max="2" width="10.00390625" style="0" customWidth="1"/>
    <col min="3" max="3" width="10.00390625" style="0" bestFit="1" customWidth="1"/>
    <col min="4" max="4" width="8.7109375" style="0" bestFit="1" customWidth="1"/>
    <col min="5" max="5" width="16.140625" style="0" customWidth="1"/>
    <col min="6" max="6" width="6.140625" style="0" bestFit="1" customWidth="1"/>
    <col min="7" max="7" width="15.28125" style="0" bestFit="1" customWidth="1"/>
    <col min="11" max="11" width="10.28125" style="0" customWidth="1"/>
    <col min="12" max="12" width="18.57421875" style="0" customWidth="1"/>
    <col min="13" max="13" width="13.00390625" style="1" customWidth="1"/>
    <col min="16" max="16" width="20.28125" style="0" customWidth="1"/>
  </cols>
  <sheetData>
    <row r="1" spans="1:12" ht="12.75" customHeight="1" thickBot="1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7"/>
      <c r="L1" s="92"/>
    </row>
    <row r="2" spans="1:12" ht="16.5" thickBot="1">
      <c r="A2" s="218" t="s">
        <v>29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  <c r="L2" s="93"/>
    </row>
    <row r="3" spans="1:12" ht="12.75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3"/>
      <c r="L3" s="46"/>
    </row>
    <row r="4" spans="1:23" ht="15" customHeight="1">
      <c r="A4" s="224" t="s">
        <v>54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  <c r="L4" s="266" t="s">
        <v>234</v>
      </c>
      <c r="M4" s="267"/>
      <c r="N4" s="267"/>
      <c r="O4" s="267"/>
      <c r="P4" s="95"/>
      <c r="Q4" s="95"/>
      <c r="R4" s="95"/>
      <c r="S4" s="95"/>
      <c r="T4" s="95"/>
      <c r="U4" s="95"/>
      <c r="V4" s="95"/>
      <c r="W4" s="95"/>
    </row>
    <row r="5" spans="1:23" ht="12.75" customHeigh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9"/>
      <c r="L5" s="266"/>
      <c r="M5" s="267"/>
      <c r="N5" s="267"/>
      <c r="O5" s="267"/>
      <c r="P5" s="95"/>
      <c r="Q5" s="95"/>
      <c r="R5" s="95"/>
      <c r="S5" s="95"/>
      <c r="T5" s="95"/>
      <c r="U5" s="95"/>
      <c r="V5" s="95"/>
      <c r="W5" s="95"/>
    </row>
    <row r="6" spans="1:23" ht="12.75" customHeight="1">
      <c r="A6" s="230" t="s">
        <v>30</v>
      </c>
      <c r="B6" s="231"/>
      <c r="C6" s="231"/>
      <c r="D6" s="231"/>
      <c r="E6" s="231"/>
      <c r="F6" s="231"/>
      <c r="G6" s="231"/>
      <c r="H6" s="231"/>
      <c r="I6" s="231"/>
      <c r="J6" s="231"/>
      <c r="K6" s="229"/>
      <c r="L6" s="266"/>
      <c r="M6" s="267"/>
      <c r="N6" s="267"/>
      <c r="O6" s="267"/>
      <c r="P6" s="95"/>
      <c r="Q6" s="95"/>
      <c r="R6" s="95"/>
      <c r="S6" s="95"/>
      <c r="T6" s="95"/>
      <c r="U6" s="95"/>
      <c r="V6" s="95"/>
      <c r="W6" s="95"/>
    </row>
    <row r="7" spans="1:23" ht="12.75" customHeight="1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9"/>
      <c r="L7" s="266"/>
      <c r="M7" s="267"/>
      <c r="N7" s="267"/>
      <c r="O7" s="267"/>
      <c r="P7" s="95"/>
      <c r="Q7" s="95"/>
      <c r="R7" s="95"/>
      <c r="S7" s="95"/>
      <c r="T7" s="95"/>
      <c r="U7" s="95"/>
      <c r="V7" s="95"/>
      <c r="W7" s="95"/>
    </row>
    <row r="8" spans="1:23" ht="12.75" customHeight="1">
      <c r="A8" s="232" t="s">
        <v>31</v>
      </c>
      <c r="B8" s="233"/>
      <c r="C8" s="233"/>
      <c r="D8" s="233"/>
      <c r="E8" s="233"/>
      <c r="F8" s="233"/>
      <c r="G8" s="233"/>
      <c r="H8" s="233"/>
      <c r="I8" s="233"/>
      <c r="J8" s="233"/>
      <c r="K8" s="234"/>
      <c r="L8" s="232" t="s">
        <v>31</v>
      </c>
      <c r="M8" s="233"/>
      <c r="N8" s="233"/>
      <c r="O8" s="233"/>
      <c r="P8" s="233"/>
      <c r="Q8" s="233"/>
      <c r="R8" s="233"/>
      <c r="S8" s="233"/>
      <c r="T8" s="233"/>
      <c r="U8" s="233"/>
      <c r="V8" s="234"/>
      <c r="W8" s="45"/>
    </row>
    <row r="9" spans="1:23" ht="12.75" customHeight="1">
      <c r="A9" s="31" t="s">
        <v>32</v>
      </c>
      <c r="B9" s="235" t="s">
        <v>232</v>
      </c>
      <c r="C9" s="233"/>
      <c r="D9" s="233"/>
      <c r="E9" s="233"/>
      <c r="F9" s="233"/>
      <c r="G9" s="233"/>
      <c r="H9" s="233"/>
      <c r="I9" s="233"/>
      <c r="J9" s="233"/>
      <c r="K9" s="234"/>
      <c r="L9" s="31" t="s">
        <v>32</v>
      </c>
      <c r="M9" s="96">
        <f>5*((21.8*0.59)+(5.7*0.9864))</f>
        <v>92.42240000000001</v>
      </c>
      <c r="N9" s="56" t="s">
        <v>163</v>
      </c>
      <c r="O9" s="95"/>
      <c r="P9" s="95"/>
      <c r="Q9" s="95"/>
      <c r="R9" s="95"/>
      <c r="S9" s="95"/>
      <c r="T9" s="95"/>
      <c r="U9" s="95"/>
      <c r="V9" s="95"/>
      <c r="W9" s="95"/>
    </row>
    <row r="10" spans="1:23" ht="12.75" customHeight="1">
      <c r="A10" s="31" t="s">
        <v>33</v>
      </c>
      <c r="B10" s="236" t="s">
        <v>233</v>
      </c>
      <c r="C10" s="236"/>
      <c r="D10" s="236"/>
      <c r="E10" s="236"/>
      <c r="F10" s="236"/>
      <c r="G10" s="236"/>
      <c r="H10" s="236"/>
      <c r="I10" s="236"/>
      <c r="J10" s="236"/>
      <c r="K10" s="237"/>
      <c r="L10" s="31" t="s">
        <v>33</v>
      </c>
      <c r="M10" s="96">
        <f>5*((32.15*4.11)+(2*0.9864))</f>
        <v>670.5465000000002</v>
      </c>
      <c r="N10" s="56" t="s">
        <v>163</v>
      </c>
      <c r="O10" s="95"/>
      <c r="P10" s="95"/>
      <c r="Q10" s="95"/>
      <c r="R10" s="95"/>
      <c r="S10" s="95"/>
      <c r="T10" s="95"/>
      <c r="U10" s="95"/>
      <c r="V10" s="95"/>
      <c r="W10" s="95"/>
    </row>
    <row r="11" spans="1:23" ht="12.75" customHeight="1">
      <c r="A11" s="227"/>
      <c r="B11" s="228"/>
      <c r="C11" s="228"/>
      <c r="D11" s="228"/>
      <c r="E11" s="228"/>
      <c r="F11" s="228"/>
      <c r="G11" s="228"/>
      <c r="H11" s="228"/>
      <c r="I11" s="228"/>
      <c r="J11" s="228"/>
      <c r="K11" s="234"/>
      <c r="L11" s="45"/>
      <c r="M11" s="96"/>
      <c r="N11" s="56"/>
      <c r="O11" s="95"/>
      <c r="P11" s="95"/>
      <c r="Q11" s="95"/>
      <c r="R11" s="95"/>
      <c r="S11" s="95"/>
      <c r="T11" s="95"/>
      <c r="U11" s="95"/>
      <c r="V11" s="95"/>
      <c r="W11" s="95"/>
    </row>
    <row r="12" spans="1:23" ht="12.75" customHeight="1">
      <c r="A12" s="238" t="s">
        <v>34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4"/>
      <c r="L12" s="238" t="s">
        <v>34</v>
      </c>
      <c r="M12" s="239"/>
      <c r="N12" s="239"/>
      <c r="O12" s="239"/>
      <c r="P12" s="239"/>
      <c r="Q12" s="239"/>
      <c r="R12" s="239"/>
      <c r="S12" s="239"/>
      <c r="T12" s="239"/>
      <c r="U12" s="239"/>
      <c r="V12" s="234"/>
      <c r="W12" s="45"/>
    </row>
    <row r="13" spans="1:23" ht="12.75" customHeight="1">
      <c r="A13" s="31" t="s">
        <v>32</v>
      </c>
      <c r="B13" s="235" t="s">
        <v>55</v>
      </c>
      <c r="C13" s="233"/>
      <c r="D13" s="233"/>
      <c r="E13" s="233"/>
      <c r="F13" s="233"/>
      <c r="G13" s="233"/>
      <c r="H13" s="233"/>
      <c r="I13" s="233"/>
      <c r="J13" s="233"/>
      <c r="K13" s="234"/>
      <c r="L13" s="31" t="s">
        <v>32</v>
      </c>
      <c r="M13" s="96">
        <f>2*4*((1.25*1.7)-(2*0.3*0.144))*0.25</f>
        <v>4.0772</v>
      </c>
      <c r="N13" s="99" t="s">
        <v>163</v>
      </c>
      <c r="O13" s="95"/>
      <c r="P13" s="95"/>
      <c r="Q13" s="95"/>
      <c r="R13" s="95"/>
      <c r="S13" s="95"/>
      <c r="T13" s="95"/>
      <c r="U13" s="95"/>
      <c r="V13" s="95"/>
      <c r="W13" s="95"/>
    </row>
    <row r="14" spans="1:23" ht="12.75" customHeight="1">
      <c r="A14" s="31" t="s">
        <v>33</v>
      </c>
      <c r="B14" s="235" t="s">
        <v>103</v>
      </c>
      <c r="C14" s="233"/>
      <c r="D14" s="233"/>
      <c r="E14" s="233"/>
      <c r="F14" s="233"/>
      <c r="G14" s="233"/>
      <c r="H14" s="233"/>
      <c r="I14" s="233"/>
      <c r="J14" s="233"/>
      <c r="K14" s="234"/>
      <c r="L14" s="31" t="s">
        <v>33</v>
      </c>
      <c r="M14" s="96">
        <f>2*4*((1.25+0.25+1.25)*1.7)-(4*0.3*0.144)</f>
        <v>37.227199999999996</v>
      </c>
      <c r="N14" s="99" t="s">
        <v>166</v>
      </c>
      <c r="O14" s="95"/>
      <c r="P14" s="95"/>
      <c r="Q14" s="95"/>
      <c r="R14" s="95"/>
      <c r="S14" s="95"/>
      <c r="T14" s="95"/>
      <c r="U14" s="95"/>
      <c r="V14" s="95"/>
      <c r="W14" s="95"/>
    </row>
    <row r="15" spans="1:23" ht="12.75" customHeight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34"/>
      <c r="L15" s="45"/>
      <c r="M15" s="96"/>
      <c r="N15" s="56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12.75" customHeight="1">
      <c r="A16" s="227" t="s">
        <v>36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34"/>
      <c r="L16" s="227" t="s">
        <v>36</v>
      </c>
      <c r="M16" s="228"/>
      <c r="N16" s="228"/>
      <c r="O16" s="228"/>
      <c r="P16" s="228"/>
      <c r="Q16" s="228"/>
      <c r="R16" s="228"/>
      <c r="S16" s="228"/>
      <c r="T16" s="228"/>
      <c r="U16" s="228"/>
      <c r="V16" s="234"/>
      <c r="W16" s="45"/>
    </row>
    <row r="17" spans="1:23" ht="12.75" customHeight="1">
      <c r="A17" s="31" t="s">
        <v>32</v>
      </c>
      <c r="B17" s="235" t="s">
        <v>56</v>
      </c>
      <c r="C17" s="233"/>
      <c r="D17" s="233"/>
      <c r="E17" s="233"/>
      <c r="F17" s="233"/>
      <c r="G17" s="233"/>
      <c r="H17" s="233"/>
      <c r="I17" s="233"/>
      <c r="J17" s="233"/>
      <c r="K17" s="240"/>
      <c r="L17" s="31" t="s">
        <v>32</v>
      </c>
      <c r="M17" s="96">
        <f>(0.2*10.4*27.6)+(2*(8.1-(0.38*2))*0.545*(0.05+0.123)/2)</f>
        <v>58.10005190000001</v>
      </c>
      <c r="N17" s="99" t="s">
        <v>163</v>
      </c>
      <c r="O17" s="95"/>
      <c r="P17" s="95"/>
      <c r="Q17" s="95"/>
      <c r="R17" s="95"/>
      <c r="S17" s="95"/>
      <c r="T17" s="95"/>
      <c r="U17" s="95"/>
      <c r="V17" s="95"/>
      <c r="W17" s="95"/>
    </row>
    <row r="18" spans="1:23" ht="12.75" customHeight="1">
      <c r="A18" s="31" t="s">
        <v>33</v>
      </c>
      <c r="B18" s="236" t="s">
        <v>57</v>
      </c>
      <c r="C18" s="236"/>
      <c r="D18" s="236"/>
      <c r="E18" s="236"/>
      <c r="F18" s="236"/>
      <c r="G18" s="236"/>
      <c r="H18" s="236"/>
      <c r="I18" s="236"/>
      <c r="J18" s="236"/>
      <c r="K18" s="237"/>
      <c r="L18" s="31" t="s">
        <v>33</v>
      </c>
      <c r="M18" s="96">
        <f>(((0.2*71.4)+(10.4*0.173)/2*4+(2*2.2135)))</f>
        <v>22.3054</v>
      </c>
      <c r="N18" s="99" t="s">
        <v>166</v>
      </c>
      <c r="O18" s="95"/>
      <c r="P18" s="95"/>
      <c r="Q18" s="95"/>
      <c r="R18" s="95"/>
      <c r="S18" s="95"/>
      <c r="T18" s="95"/>
      <c r="U18" s="95"/>
      <c r="V18" s="95"/>
      <c r="W18" s="95"/>
    </row>
    <row r="19" spans="1:23" ht="12.75" customHeight="1">
      <c r="A19" s="31" t="s">
        <v>33</v>
      </c>
      <c r="B19" s="236" t="s">
        <v>58</v>
      </c>
      <c r="C19" s="236"/>
      <c r="D19" s="236"/>
      <c r="E19" s="236"/>
      <c r="F19" s="236"/>
      <c r="G19" s="236"/>
      <c r="H19" s="236"/>
      <c r="I19" s="236"/>
      <c r="J19" s="236"/>
      <c r="K19" s="237"/>
      <c r="L19" s="31" t="s">
        <v>33</v>
      </c>
      <c r="M19" s="96">
        <f>(133.81/4)*5</f>
        <v>167.2625</v>
      </c>
      <c r="N19" s="99" t="s">
        <v>166</v>
      </c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12.75" customHeight="1">
      <c r="A20" s="227"/>
      <c r="B20" s="228"/>
      <c r="C20" s="228"/>
      <c r="D20" s="228"/>
      <c r="E20" s="228"/>
      <c r="F20" s="228"/>
      <c r="G20" s="228"/>
      <c r="H20" s="228"/>
      <c r="I20" s="228"/>
      <c r="J20" s="228"/>
      <c r="K20" s="234"/>
      <c r="L20" s="45"/>
      <c r="M20" s="96"/>
      <c r="N20" s="56"/>
      <c r="O20" s="95"/>
      <c r="P20" s="95"/>
      <c r="Q20" s="95"/>
      <c r="R20" s="95"/>
      <c r="S20" s="95"/>
      <c r="T20" s="95"/>
      <c r="U20" s="95"/>
      <c r="V20" s="95"/>
      <c r="W20" s="95"/>
    </row>
    <row r="21" spans="1:23" ht="12.75" customHeight="1">
      <c r="A21" s="230" t="s">
        <v>37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4"/>
      <c r="L21" s="45"/>
      <c r="M21" s="96"/>
      <c r="N21" s="56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12.75" customHeight="1">
      <c r="A22" s="241"/>
      <c r="B22" s="242"/>
      <c r="C22" s="242"/>
      <c r="D22" s="242"/>
      <c r="E22" s="242"/>
      <c r="F22" s="242"/>
      <c r="G22" s="242"/>
      <c r="H22" s="242"/>
      <c r="I22" s="242"/>
      <c r="J22" s="242"/>
      <c r="K22" s="243"/>
      <c r="L22" s="49"/>
      <c r="M22" s="96"/>
      <c r="N22" s="56"/>
      <c r="O22" s="95"/>
      <c r="P22" s="95"/>
      <c r="Q22" s="95"/>
      <c r="R22" s="95"/>
      <c r="S22" s="95"/>
      <c r="T22" s="95"/>
      <c r="U22" s="95"/>
      <c r="V22" s="95"/>
      <c r="W22" s="95"/>
    </row>
    <row r="23" spans="1:23" ht="12.75" customHeight="1">
      <c r="A23" s="232" t="s">
        <v>89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232" t="s">
        <v>89</v>
      </c>
      <c r="M23" s="233"/>
      <c r="N23" s="233"/>
      <c r="O23" s="233"/>
      <c r="P23" s="233"/>
      <c r="Q23" s="233"/>
      <c r="R23" s="233"/>
      <c r="S23" s="233"/>
      <c r="T23" s="233"/>
      <c r="U23" s="233"/>
      <c r="V23" s="234"/>
      <c r="W23" s="45"/>
    </row>
    <row r="24" spans="1:23" ht="12.75" customHeight="1">
      <c r="A24" s="31" t="s">
        <v>32</v>
      </c>
      <c r="B24" s="235" t="s">
        <v>59</v>
      </c>
      <c r="C24" s="235"/>
      <c r="D24" s="235"/>
      <c r="E24" s="235"/>
      <c r="F24" s="235"/>
      <c r="G24" s="235"/>
      <c r="H24" s="235"/>
      <c r="I24" s="235"/>
      <c r="J24" s="235"/>
      <c r="K24" s="234"/>
      <c r="L24" s="31" t="s">
        <v>32</v>
      </c>
      <c r="M24" s="96">
        <f>(((1*1.2)+(0.25*1.8275))*10.4)*(2+(4*(0.15*1*0.95)))</f>
        <v>44.284955</v>
      </c>
      <c r="N24" s="99" t="s">
        <v>163</v>
      </c>
      <c r="O24" s="95"/>
      <c r="P24" s="95"/>
      <c r="Q24" s="95"/>
      <c r="R24" s="95"/>
      <c r="S24" s="95"/>
      <c r="T24" s="95"/>
      <c r="U24" s="95"/>
      <c r="V24" s="95"/>
      <c r="W24" s="95"/>
    </row>
    <row r="25" spans="1:23" ht="12.75" customHeight="1">
      <c r="A25" s="34" t="s">
        <v>33</v>
      </c>
      <c r="B25" s="235" t="s">
        <v>61</v>
      </c>
      <c r="C25" s="233"/>
      <c r="D25" s="233"/>
      <c r="E25" s="233"/>
      <c r="F25" s="233"/>
      <c r="G25" s="233"/>
      <c r="H25" s="233"/>
      <c r="I25" s="233"/>
      <c r="J25" s="233"/>
      <c r="K25" s="234"/>
      <c r="L25" s="34" t="s">
        <v>33</v>
      </c>
      <c r="M25" s="96">
        <f>(((1*1.2)+(0.25*1.791)*2)+((1.8275+1)*10.4*2)-(2*(0.25*2.791))+(2*(0.95+0.15+0.95)*1))*2</f>
        <v>127.224</v>
      </c>
      <c r="N25" s="56" t="s">
        <v>166</v>
      </c>
      <c r="O25" s="95"/>
      <c r="P25" s="95"/>
      <c r="Q25" s="95"/>
      <c r="R25" s="95"/>
      <c r="S25" s="95"/>
      <c r="T25" s="95"/>
      <c r="U25" s="95"/>
      <c r="V25" s="95"/>
      <c r="W25" s="95"/>
    </row>
    <row r="26" spans="1:23" ht="12.75" customHeight="1">
      <c r="A26" s="34"/>
      <c r="B26" s="244" t="s">
        <v>60</v>
      </c>
      <c r="C26" s="245"/>
      <c r="D26" s="245"/>
      <c r="E26" s="245"/>
      <c r="F26" s="245"/>
      <c r="G26" s="245"/>
      <c r="H26" s="245"/>
      <c r="I26" s="245"/>
      <c r="J26" s="245"/>
      <c r="K26" s="246"/>
      <c r="L26" s="94"/>
      <c r="M26" s="96"/>
      <c r="N26" s="56"/>
      <c r="O26" s="95"/>
      <c r="P26" s="95"/>
      <c r="Q26" s="95"/>
      <c r="R26" s="95"/>
      <c r="S26" s="95"/>
      <c r="T26" s="95"/>
      <c r="U26" s="95"/>
      <c r="V26" s="95"/>
      <c r="W26" s="95"/>
    </row>
    <row r="27" spans="1:23" ht="12.75" customHeight="1">
      <c r="A27" s="247"/>
      <c r="B27" s="248"/>
      <c r="C27" s="248"/>
      <c r="D27" s="248"/>
      <c r="E27" s="248"/>
      <c r="F27" s="248"/>
      <c r="G27" s="248"/>
      <c r="H27" s="248"/>
      <c r="I27" s="248"/>
      <c r="J27" s="248"/>
      <c r="K27" s="249"/>
      <c r="L27" s="46"/>
      <c r="M27" s="96"/>
      <c r="N27" s="56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12.75" customHeight="1">
      <c r="A28" s="232" t="s">
        <v>35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4"/>
      <c r="L28" s="232" t="s">
        <v>35</v>
      </c>
      <c r="M28" s="233"/>
      <c r="N28" s="233"/>
      <c r="O28" s="233"/>
      <c r="P28" s="233"/>
      <c r="Q28" s="233"/>
      <c r="R28" s="233"/>
      <c r="S28" s="233"/>
      <c r="T28" s="233"/>
      <c r="U28" s="233"/>
      <c r="V28" s="234"/>
      <c r="W28" s="95"/>
    </row>
    <row r="29" spans="1:23" ht="12.75" customHeight="1">
      <c r="A29" s="31" t="s">
        <v>32</v>
      </c>
      <c r="B29" s="236" t="s">
        <v>62</v>
      </c>
      <c r="C29" s="236"/>
      <c r="D29" s="236"/>
      <c r="E29" s="236"/>
      <c r="F29" s="236"/>
      <c r="G29" s="236"/>
      <c r="H29" s="236"/>
      <c r="I29" s="236"/>
      <c r="J29" s="236"/>
      <c r="K29" s="237"/>
      <c r="L29" s="31" t="s">
        <v>32</v>
      </c>
      <c r="M29" s="96">
        <v>6.07</v>
      </c>
      <c r="N29" s="99" t="s">
        <v>163</v>
      </c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12.75" customHeight="1">
      <c r="A30" s="31" t="s">
        <v>33</v>
      </c>
      <c r="B30" s="236" t="s">
        <v>63</v>
      </c>
      <c r="C30" s="236"/>
      <c r="D30" s="236"/>
      <c r="E30" s="236"/>
      <c r="F30" s="236"/>
      <c r="G30" s="236"/>
      <c r="H30" s="236"/>
      <c r="I30" s="236"/>
      <c r="J30" s="236"/>
      <c r="K30" s="237"/>
      <c r="L30" s="31" t="s">
        <v>33</v>
      </c>
      <c r="M30" s="96">
        <v>53.21</v>
      </c>
      <c r="N30" s="99" t="s">
        <v>166</v>
      </c>
      <c r="O30" s="95"/>
      <c r="P30" s="95"/>
      <c r="Q30" s="95"/>
      <c r="R30" s="95"/>
      <c r="S30" s="95"/>
      <c r="T30" s="95"/>
      <c r="U30" s="95"/>
      <c r="V30" s="95"/>
      <c r="W30" s="95"/>
    </row>
    <row r="31" spans="1:23" ht="12.75" customHeight="1">
      <c r="A31" s="247"/>
      <c r="B31" s="248"/>
      <c r="C31" s="248"/>
      <c r="D31" s="248"/>
      <c r="E31" s="248"/>
      <c r="F31" s="248"/>
      <c r="G31" s="248"/>
      <c r="H31" s="248"/>
      <c r="I31" s="248"/>
      <c r="J31" s="248"/>
      <c r="K31" s="249"/>
      <c r="L31" s="46"/>
      <c r="M31" s="96"/>
      <c r="N31" s="56"/>
      <c r="O31" s="95"/>
      <c r="P31" s="95"/>
      <c r="Q31" s="95"/>
      <c r="R31" s="95"/>
      <c r="S31" s="95"/>
      <c r="T31" s="95"/>
      <c r="U31" s="95"/>
      <c r="V31" s="95"/>
      <c r="W31" s="95"/>
    </row>
    <row r="32" spans="1:23" ht="12.75" customHeight="1">
      <c r="A32" s="232" t="s">
        <v>64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40"/>
      <c r="L32" s="232" t="s">
        <v>64</v>
      </c>
      <c r="M32" s="233"/>
      <c r="N32" s="233"/>
      <c r="O32" s="233"/>
      <c r="P32" s="233"/>
      <c r="Q32" s="233"/>
      <c r="R32" s="233"/>
      <c r="S32" s="233"/>
      <c r="T32" s="233"/>
      <c r="U32" s="233"/>
      <c r="V32" s="240"/>
      <c r="W32" s="95"/>
    </row>
    <row r="33" spans="1:14" ht="12.75" customHeight="1">
      <c r="A33" s="31" t="s">
        <v>32</v>
      </c>
      <c r="B33" s="250" t="s">
        <v>65</v>
      </c>
      <c r="C33" s="250"/>
      <c r="D33" s="250"/>
      <c r="E33" s="250"/>
      <c r="F33" s="250"/>
      <c r="G33" s="250"/>
      <c r="H33" s="250"/>
      <c r="I33" s="250"/>
      <c r="J33" s="250"/>
      <c r="K33" s="251"/>
      <c r="L33" s="31" t="s">
        <v>32</v>
      </c>
      <c r="M33" s="97">
        <v>42.44</v>
      </c>
      <c r="N33" s="101" t="s">
        <v>163</v>
      </c>
    </row>
    <row r="34" spans="1:14" ht="12.75" customHeight="1">
      <c r="A34" s="31" t="s">
        <v>33</v>
      </c>
      <c r="B34" s="236" t="s">
        <v>66</v>
      </c>
      <c r="C34" s="236"/>
      <c r="D34" s="236"/>
      <c r="E34" s="236"/>
      <c r="F34" s="236"/>
      <c r="G34" s="236"/>
      <c r="H34" s="236"/>
      <c r="I34" s="236"/>
      <c r="J34" s="236"/>
      <c r="K34" s="237"/>
      <c r="L34" s="31" t="s">
        <v>33</v>
      </c>
      <c r="M34" s="97">
        <v>15.48</v>
      </c>
      <c r="N34" s="100" t="s">
        <v>166</v>
      </c>
    </row>
    <row r="35" spans="1:14" ht="12.75" customHeight="1">
      <c r="A35" s="252" t="s">
        <v>67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53"/>
      <c r="L35" s="42" t="s">
        <v>235</v>
      </c>
      <c r="M35" s="97">
        <v>2.83</v>
      </c>
      <c r="N35" s="100" t="s">
        <v>163</v>
      </c>
    </row>
    <row r="36" spans="1:13" ht="12.75" customHeight="1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54"/>
      <c r="L36" s="44"/>
      <c r="M36" s="97"/>
    </row>
    <row r="37" spans="1:13" ht="12.75" customHeight="1">
      <c r="A37" s="212" t="s">
        <v>38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4"/>
      <c r="L37" s="48" t="s">
        <v>142</v>
      </c>
      <c r="M37" s="97"/>
    </row>
    <row r="38" spans="1:18" ht="12.75" customHeight="1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54"/>
      <c r="L38" s="44" t="s">
        <v>349</v>
      </c>
      <c r="M38" s="97">
        <f>M9+M13+M17</f>
        <v>154.59965190000003</v>
      </c>
      <c r="N38" s="100" t="s">
        <v>163</v>
      </c>
      <c r="P38" t="s">
        <v>352</v>
      </c>
      <c r="Q38" s="1">
        <f>M25+M30+M34</f>
        <v>195.914</v>
      </c>
      <c r="R38" t="s">
        <v>166</v>
      </c>
    </row>
    <row r="39" spans="1:18" ht="12.75" customHeight="1">
      <c r="A39" s="227" t="s">
        <v>39</v>
      </c>
      <c r="B39" s="228"/>
      <c r="C39" s="228" t="s">
        <v>40</v>
      </c>
      <c r="D39" s="228"/>
      <c r="E39" s="228"/>
      <c r="F39" s="228"/>
      <c r="G39" s="228"/>
      <c r="H39" s="228"/>
      <c r="I39" s="228"/>
      <c r="J39" s="228"/>
      <c r="K39" s="254"/>
      <c r="L39" s="44" t="s">
        <v>348</v>
      </c>
      <c r="M39" s="97">
        <f>M35</f>
        <v>2.83</v>
      </c>
      <c r="N39" s="100" t="s">
        <v>163</v>
      </c>
      <c r="P39" t="s">
        <v>353</v>
      </c>
      <c r="Q39" s="1">
        <f>M10+M14+M18+M19</f>
        <v>897.3416000000002</v>
      </c>
      <c r="R39" t="s">
        <v>166</v>
      </c>
    </row>
    <row r="40" spans="1:14" ht="12.75" customHeight="1">
      <c r="A40" s="227" t="s">
        <v>107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54"/>
      <c r="L40" s="44" t="s">
        <v>350</v>
      </c>
      <c r="M40" s="97">
        <f>M24+M29+M33</f>
        <v>92.79495499999999</v>
      </c>
      <c r="N40" s="100" t="s">
        <v>163</v>
      </c>
    </row>
    <row r="41" spans="1:13" ht="12.75" customHeight="1">
      <c r="A41" s="227" t="s">
        <v>108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54"/>
      <c r="L41" s="44"/>
      <c r="M41" s="97"/>
    </row>
    <row r="42" spans="1:13" ht="12.75" customHeight="1">
      <c r="A42" s="227" t="s">
        <v>106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54"/>
      <c r="L42" s="44"/>
      <c r="M42" s="97"/>
    </row>
    <row r="43" spans="1:22" ht="12.75" customHeight="1">
      <c r="A43" s="227"/>
      <c r="B43" s="228"/>
      <c r="C43" s="228"/>
      <c r="D43" s="228"/>
      <c r="E43" s="228"/>
      <c r="F43" s="228"/>
      <c r="G43" s="228"/>
      <c r="H43" s="228"/>
      <c r="I43" s="228"/>
      <c r="J43" s="228"/>
      <c r="K43" s="254"/>
      <c r="L43" s="212" t="s">
        <v>38</v>
      </c>
      <c r="M43" s="213"/>
      <c r="N43" s="213"/>
      <c r="O43" s="213"/>
      <c r="P43" s="213"/>
      <c r="Q43" s="213"/>
      <c r="R43" s="213"/>
      <c r="S43" s="213"/>
      <c r="T43" s="213"/>
      <c r="U43" s="213"/>
      <c r="V43" s="214"/>
    </row>
    <row r="44" spans="1:14" ht="12.75" customHeight="1">
      <c r="A44" s="227" t="s">
        <v>79</v>
      </c>
      <c r="B44" s="228"/>
      <c r="C44" s="228" t="s">
        <v>80</v>
      </c>
      <c r="D44" s="228"/>
      <c r="E44" s="228"/>
      <c r="F44" s="228"/>
      <c r="G44" s="228"/>
      <c r="H44" s="228"/>
      <c r="I44" s="228"/>
      <c r="J44" s="228"/>
      <c r="K44" s="254"/>
      <c r="L44" s="44">
        <v>3292</v>
      </c>
      <c r="M44" s="97">
        <f>L44/4</f>
        <v>823</v>
      </c>
      <c r="N44">
        <f>M44*5</f>
        <v>4115</v>
      </c>
    </row>
    <row r="45" spans="1:14" ht="12.75" customHeight="1">
      <c r="A45" s="227" t="s">
        <v>81</v>
      </c>
      <c r="B45" s="228"/>
      <c r="C45" s="228"/>
      <c r="D45" s="228" t="s">
        <v>82</v>
      </c>
      <c r="E45" s="228"/>
      <c r="F45" s="228"/>
      <c r="G45" s="228"/>
      <c r="H45" s="228"/>
      <c r="I45" s="228"/>
      <c r="J45" s="228"/>
      <c r="K45" s="254"/>
      <c r="L45" s="44">
        <v>24</v>
      </c>
      <c r="M45" s="97">
        <f>L45/4</f>
        <v>6</v>
      </c>
      <c r="N45">
        <f>M45*5</f>
        <v>30</v>
      </c>
    </row>
    <row r="46" spans="1:14" ht="12.75" customHeight="1">
      <c r="A46" s="227" t="s">
        <v>83</v>
      </c>
      <c r="B46" s="228"/>
      <c r="C46" s="228"/>
      <c r="D46" s="228"/>
      <c r="E46" s="228" t="s">
        <v>84</v>
      </c>
      <c r="F46" s="228"/>
      <c r="G46" s="228"/>
      <c r="H46" s="228"/>
      <c r="I46" s="228"/>
      <c r="J46" s="228"/>
      <c r="K46" s="254"/>
      <c r="L46" s="44">
        <v>1386</v>
      </c>
      <c r="M46" s="97">
        <f>L46/4</f>
        <v>346.5</v>
      </c>
      <c r="N46">
        <f>M46*5</f>
        <v>1732.5</v>
      </c>
    </row>
    <row r="47" spans="1:13" ht="12.75" customHeight="1">
      <c r="A47" s="255" t="s">
        <v>41</v>
      </c>
      <c r="B47" s="256"/>
      <c r="C47" s="256"/>
      <c r="D47" s="256"/>
      <c r="E47" s="235" t="s">
        <v>68</v>
      </c>
      <c r="F47" s="235"/>
      <c r="G47" s="235"/>
      <c r="H47" s="235"/>
      <c r="I47" s="235"/>
      <c r="J47" s="235"/>
      <c r="K47" s="253"/>
      <c r="L47" s="42"/>
      <c r="M47" s="97"/>
    </row>
    <row r="48" spans="1:13" ht="12.75" customHeight="1">
      <c r="A48" s="232" t="s">
        <v>43</v>
      </c>
      <c r="B48" s="257"/>
      <c r="C48" s="257"/>
      <c r="D48" s="257"/>
      <c r="E48" s="236" t="s">
        <v>69</v>
      </c>
      <c r="F48" s="258"/>
      <c r="G48" s="258"/>
      <c r="H48" s="258"/>
      <c r="I48" s="258"/>
      <c r="J48" s="258"/>
      <c r="K48" s="259"/>
      <c r="L48" s="47"/>
      <c r="M48" s="97"/>
    </row>
    <row r="49" spans="1:13" ht="12.75" customHeight="1">
      <c r="A49" s="232" t="s">
        <v>44</v>
      </c>
      <c r="B49" s="257"/>
      <c r="C49" s="257"/>
      <c r="D49" s="257"/>
      <c r="E49" s="236" t="s">
        <v>78</v>
      </c>
      <c r="F49" s="258"/>
      <c r="G49" s="258"/>
      <c r="H49" s="258"/>
      <c r="I49" s="258"/>
      <c r="J49" s="258"/>
      <c r="K49" s="259"/>
      <c r="L49" s="47"/>
      <c r="M49" s="97"/>
    </row>
    <row r="50" spans="1:13" ht="12.75" customHeight="1">
      <c r="A50" s="232" t="s">
        <v>45</v>
      </c>
      <c r="B50" s="233"/>
      <c r="C50" s="233"/>
      <c r="D50" s="233"/>
      <c r="E50" s="236" t="s">
        <v>71</v>
      </c>
      <c r="F50" s="258"/>
      <c r="G50" s="258"/>
      <c r="H50" s="258"/>
      <c r="I50" s="258"/>
      <c r="J50" s="258"/>
      <c r="K50" s="259"/>
      <c r="L50" s="47">
        <v>2.83</v>
      </c>
      <c r="M50" s="97"/>
    </row>
    <row r="51" spans="1:13" ht="12.75" customHeight="1">
      <c r="A51" s="232" t="s">
        <v>72</v>
      </c>
      <c r="B51" s="233"/>
      <c r="C51" s="233"/>
      <c r="D51" s="233"/>
      <c r="E51" s="236" t="s">
        <v>73</v>
      </c>
      <c r="F51" s="258"/>
      <c r="G51" s="258"/>
      <c r="H51" s="258"/>
      <c r="I51" s="258"/>
      <c r="J51" s="258"/>
      <c r="K51" s="259"/>
      <c r="L51" s="47">
        <f>10*2*4.5*0.41</f>
        <v>36.9</v>
      </c>
      <c r="M51" s="97"/>
    </row>
    <row r="52" spans="1:13" ht="12.75" customHeight="1">
      <c r="A52" s="232" t="s">
        <v>87</v>
      </c>
      <c r="B52" s="233"/>
      <c r="C52" s="233"/>
      <c r="D52" s="233"/>
      <c r="E52" s="236" t="s">
        <v>88</v>
      </c>
      <c r="F52" s="258"/>
      <c r="G52" s="258"/>
      <c r="H52" s="258"/>
      <c r="I52" s="258"/>
      <c r="J52" s="258"/>
      <c r="K52" s="259"/>
      <c r="L52" s="47">
        <f>2*10.8</f>
        <v>21.6</v>
      </c>
      <c r="M52" s="97"/>
    </row>
    <row r="53" spans="1:13" ht="12.75" customHeight="1">
      <c r="A53" s="232" t="s">
        <v>75</v>
      </c>
      <c r="B53" s="257"/>
      <c r="C53" s="257"/>
      <c r="D53" s="257"/>
      <c r="E53" s="235" t="s">
        <v>74</v>
      </c>
      <c r="F53" s="233"/>
      <c r="G53" s="233"/>
      <c r="H53" s="233"/>
      <c r="I53" s="233"/>
      <c r="J53" s="233"/>
      <c r="K53" s="240"/>
      <c r="L53" s="43" t="s">
        <v>343</v>
      </c>
      <c r="M53" s="97"/>
    </row>
    <row r="54" spans="1:13" ht="12.75" customHeight="1">
      <c r="A54" s="232" t="s">
        <v>76</v>
      </c>
      <c r="B54" s="257"/>
      <c r="C54" s="257"/>
      <c r="D54" s="257"/>
      <c r="E54" s="235" t="s">
        <v>86</v>
      </c>
      <c r="F54" s="233"/>
      <c r="G54" s="233"/>
      <c r="H54" s="233"/>
      <c r="I54" s="233"/>
      <c r="J54" s="233"/>
      <c r="K54" s="240"/>
      <c r="L54" s="43">
        <f>3*27.6</f>
        <v>82.80000000000001</v>
      </c>
      <c r="M54" s="97"/>
    </row>
    <row r="55" spans="1:13" ht="12.75" customHeight="1">
      <c r="A55" s="232" t="s">
        <v>46</v>
      </c>
      <c r="B55" s="257"/>
      <c r="C55" s="257"/>
      <c r="D55" s="257"/>
      <c r="E55" s="235" t="s">
        <v>85</v>
      </c>
      <c r="F55" s="233"/>
      <c r="G55" s="233"/>
      <c r="H55" s="233"/>
      <c r="I55" s="233"/>
      <c r="J55" s="233"/>
      <c r="K55" s="240"/>
      <c r="L55" s="43" t="s">
        <v>346</v>
      </c>
      <c r="M55" s="97"/>
    </row>
    <row r="56" spans="1:14" ht="12.75" customHeight="1">
      <c r="A56" s="232" t="s">
        <v>47</v>
      </c>
      <c r="B56" s="257"/>
      <c r="C56" s="257"/>
      <c r="D56" s="257"/>
      <c r="E56" s="257"/>
      <c r="F56" s="235" t="s">
        <v>101</v>
      </c>
      <c r="G56" s="235"/>
      <c r="H56" s="235"/>
      <c r="I56" s="235"/>
      <c r="J56" s="235"/>
      <c r="K56" s="253"/>
      <c r="L56" s="42">
        <f>2*12*7*0.4</f>
        <v>67.2</v>
      </c>
      <c r="M56" s="98"/>
      <c r="N56" s="26"/>
    </row>
    <row r="57" spans="1:13" s="30" customFormat="1" ht="12.75" customHeight="1">
      <c r="A57" s="260" t="s">
        <v>48</v>
      </c>
      <c r="B57" s="233"/>
      <c r="C57" s="233"/>
      <c r="D57" s="233"/>
      <c r="E57" s="236" t="s">
        <v>77</v>
      </c>
      <c r="F57" s="233"/>
      <c r="G57" s="233"/>
      <c r="H57" s="233"/>
      <c r="I57" s="233"/>
      <c r="J57" s="233"/>
      <c r="K57" s="240"/>
      <c r="L57" s="43"/>
      <c r="M57" s="97"/>
    </row>
    <row r="58" spans="1:13" ht="12.75" customHeight="1">
      <c r="A58" s="232" t="s">
        <v>49</v>
      </c>
      <c r="B58" s="257"/>
      <c r="C58" s="257"/>
      <c r="D58" s="257"/>
      <c r="E58" s="235" t="s">
        <v>104</v>
      </c>
      <c r="F58" s="235"/>
      <c r="G58" s="235"/>
      <c r="H58" s="235"/>
      <c r="I58" s="235"/>
      <c r="J58" s="235"/>
      <c r="K58" s="253"/>
      <c r="L58" s="42"/>
      <c r="M58" s="97"/>
    </row>
    <row r="59" spans="1:13" s="30" customFormat="1" ht="12.75" customHeight="1">
      <c r="A59" s="232" t="s">
        <v>50</v>
      </c>
      <c r="B59" s="257"/>
      <c r="C59" s="257"/>
      <c r="D59" s="257"/>
      <c r="E59" s="235" t="s">
        <v>70</v>
      </c>
      <c r="F59" s="235"/>
      <c r="G59" s="235"/>
      <c r="H59" s="235"/>
      <c r="I59" s="235"/>
      <c r="J59" s="235"/>
      <c r="K59" s="253"/>
      <c r="L59" s="42"/>
      <c r="M59" s="97"/>
    </row>
    <row r="60" spans="1:13" s="30" customFormat="1" ht="12.75" customHeight="1">
      <c r="A60" s="227" t="s">
        <v>90</v>
      </c>
      <c r="B60" s="228"/>
      <c r="C60" s="228"/>
      <c r="D60" s="228"/>
      <c r="E60" s="228" t="s">
        <v>91</v>
      </c>
      <c r="F60" s="228"/>
      <c r="G60" s="228"/>
      <c r="H60" s="228"/>
      <c r="I60" s="228"/>
      <c r="J60" s="228"/>
      <c r="K60" s="254"/>
      <c r="L60" s="44"/>
      <c r="M60" s="97"/>
    </row>
    <row r="61" spans="1:14" s="30" customFormat="1" ht="12.75" customHeight="1">
      <c r="A61" s="227" t="s">
        <v>92</v>
      </c>
      <c r="B61" s="228"/>
      <c r="C61" s="228"/>
      <c r="D61" s="228"/>
      <c r="E61" s="228" t="s">
        <v>93</v>
      </c>
      <c r="F61" s="228"/>
      <c r="G61" s="228"/>
      <c r="H61" s="228"/>
      <c r="I61" s="228"/>
      <c r="J61" s="228"/>
      <c r="K61" s="254"/>
      <c r="L61" s="44">
        <v>198</v>
      </c>
      <c r="M61" s="97">
        <f>L61/3</f>
        <v>66</v>
      </c>
      <c r="N61" s="30">
        <f>M61*4</f>
        <v>264</v>
      </c>
    </row>
    <row r="62" spans="1:13" s="30" customFormat="1" ht="12.75" customHeight="1">
      <c r="A62" s="232" t="s">
        <v>42</v>
      </c>
      <c r="B62" s="257"/>
      <c r="C62" s="257"/>
      <c r="D62" s="257"/>
      <c r="E62" s="235" t="s">
        <v>94</v>
      </c>
      <c r="F62" s="235"/>
      <c r="G62" s="235"/>
      <c r="H62" s="235"/>
      <c r="I62" s="235"/>
      <c r="J62" s="235"/>
      <c r="K62" s="253"/>
      <c r="L62" s="42"/>
      <c r="M62" s="97"/>
    </row>
    <row r="63" spans="1:13" ht="12.75" customHeight="1">
      <c r="A63" s="232" t="s">
        <v>51</v>
      </c>
      <c r="B63" s="257"/>
      <c r="C63" s="257"/>
      <c r="D63" s="257"/>
      <c r="E63" s="235" t="s">
        <v>95</v>
      </c>
      <c r="F63" s="235"/>
      <c r="G63" s="235"/>
      <c r="H63" s="235"/>
      <c r="I63" s="235"/>
      <c r="J63" s="235"/>
      <c r="K63" s="253"/>
      <c r="L63" s="42"/>
      <c r="M63" s="97"/>
    </row>
    <row r="64" spans="1:13" ht="12.75" customHeight="1">
      <c r="A64" s="232" t="s">
        <v>100</v>
      </c>
      <c r="B64" s="257"/>
      <c r="C64" s="257"/>
      <c r="D64" s="257"/>
      <c r="E64" s="235" t="s">
        <v>105</v>
      </c>
      <c r="F64" s="235"/>
      <c r="G64" s="235"/>
      <c r="H64" s="235"/>
      <c r="I64" s="235"/>
      <c r="J64" s="235"/>
      <c r="K64" s="253"/>
      <c r="L64" s="42"/>
      <c r="M64" s="97"/>
    </row>
    <row r="65" spans="1:13" ht="12.75" customHeight="1">
      <c r="A65" s="252"/>
      <c r="B65" s="233"/>
      <c r="C65" s="233"/>
      <c r="D65" s="233"/>
      <c r="E65" s="233"/>
      <c r="F65" s="233"/>
      <c r="G65" s="233"/>
      <c r="H65" s="233"/>
      <c r="I65" s="233"/>
      <c r="J65" s="233"/>
      <c r="K65" s="240"/>
      <c r="L65" s="43"/>
      <c r="M65" s="97"/>
    </row>
    <row r="66" spans="1:13" ht="12.75" customHeight="1">
      <c r="A66" s="232" t="s">
        <v>52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40"/>
      <c r="L66" s="43"/>
      <c r="M66" s="97"/>
    </row>
    <row r="67" spans="1:13" ht="12.75" customHeight="1" hidden="1">
      <c r="A67" s="264" t="s">
        <v>96</v>
      </c>
      <c r="B67" s="265"/>
      <c r="C67" s="265"/>
      <c r="D67" s="265"/>
      <c r="E67" s="265"/>
      <c r="F67" s="32"/>
      <c r="G67" s="32"/>
      <c r="H67" s="32"/>
      <c r="I67" s="32"/>
      <c r="J67" s="32"/>
      <c r="K67" s="33"/>
      <c r="L67" s="32"/>
      <c r="M67" s="97"/>
    </row>
    <row r="68" spans="1:13" ht="12.75" customHeight="1">
      <c r="A68" s="252" t="s">
        <v>97</v>
      </c>
      <c r="B68" s="235"/>
      <c r="C68" s="235"/>
      <c r="D68" s="235"/>
      <c r="E68" s="235"/>
      <c r="F68" s="235" t="s">
        <v>98</v>
      </c>
      <c r="G68" s="235"/>
      <c r="H68" s="235"/>
      <c r="I68" s="235"/>
      <c r="J68" s="235"/>
      <c r="K68" s="253"/>
      <c r="L68" s="42"/>
      <c r="M68" s="97"/>
    </row>
    <row r="69" spans="1:13" ht="12.75" customHeight="1">
      <c r="A69" s="252" t="s">
        <v>53</v>
      </c>
      <c r="B69" s="235"/>
      <c r="C69" s="235"/>
      <c r="D69" s="235"/>
      <c r="E69" s="235" t="s">
        <v>99</v>
      </c>
      <c r="F69" s="235"/>
      <c r="G69" s="235"/>
      <c r="H69" s="235"/>
      <c r="I69" s="235"/>
      <c r="J69" s="235"/>
      <c r="K69" s="253"/>
      <c r="L69" s="42"/>
      <c r="M69" s="97"/>
    </row>
    <row r="70" spans="1:13" ht="12.75" customHeight="1" thickBot="1">
      <c r="A70" s="261"/>
      <c r="B70" s="262"/>
      <c r="C70" s="262"/>
      <c r="D70" s="262"/>
      <c r="E70" s="262"/>
      <c r="F70" s="262"/>
      <c r="G70" s="262"/>
      <c r="H70" s="262"/>
      <c r="I70" s="262"/>
      <c r="J70" s="262"/>
      <c r="K70" s="263"/>
      <c r="L70" s="43"/>
      <c r="M70" s="97"/>
    </row>
    <row r="71" ht="12.75">
      <c r="M71" s="97"/>
    </row>
    <row r="82" spans="1:12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8"/>
    </row>
    <row r="83" spans="1:12" ht="12.75">
      <c r="A83" s="28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8"/>
    </row>
    <row r="84" spans="1:10" ht="12.75">
      <c r="A84" s="29"/>
      <c r="B84" s="29"/>
      <c r="C84" s="29"/>
      <c r="D84" s="29"/>
      <c r="E84" s="29"/>
      <c r="F84" s="29"/>
      <c r="G84" s="29"/>
      <c r="H84" s="29"/>
      <c r="I84" s="29"/>
      <c r="J84" s="29"/>
    </row>
  </sheetData>
  <sheetProtection/>
  <mergeCells count="101">
    <mergeCell ref="E62:K62"/>
    <mergeCell ref="A54:D54"/>
    <mergeCell ref="L4:O7"/>
    <mergeCell ref="L28:V28"/>
    <mergeCell ref="L8:V8"/>
    <mergeCell ref="L12:V12"/>
    <mergeCell ref="L16:V16"/>
    <mergeCell ref="L23:V23"/>
    <mergeCell ref="A70:K70"/>
    <mergeCell ref="L32:V32"/>
    <mergeCell ref="A65:K65"/>
    <mergeCell ref="A66:K66"/>
    <mergeCell ref="A67:E67"/>
    <mergeCell ref="A68:E68"/>
    <mergeCell ref="F68:K68"/>
    <mergeCell ref="A69:D69"/>
    <mergeCell ref="E69:K69"/>
    <mergeCell ref="E58:K58"/>
    <mergeCell ref="A63:D63"/>
    <mergeCell ref="E63:K63"/>
    <mergeCell ref="A64:D64"/>
    <mergeCell ref="E64:K64"/>
    <mergeCell ref="A59:D59"/>
    <mergeCell ref="E59:K59"/>
    <mergeCell ref="A60:D60"/>
    <mergeCell ref="E60:K60"/>
    <mergeCell ref="A62:D62"/>
    <mergeCell ref="A61:D61"/>
    <mergeCell ref="E54:K54"/>
    <mergeCell ref="A55:D55"/>
    <mergeCell ref="E55:K55"/>
    <mergeCell ref="E61:K61"/>
    <mergeCell ref="A56:E56"/>
    <mergeCell ref="F56:K56"/>
    <mergeCell ref="A57:D57"/>
    <mergeCell ref="E57:K57"/>
    <mergeCell ref="A58:D58"/>
    <mergeCell ref="A51:D51"/>
    <mergeCell ref="E51:K51"/>
    <mergeCell ref="A52:D52"/>
    <mergeCell ref="E52:K52"/>
    <mergeCell ref="A53:D53"/>
    <mergeCell ref="E53:K53"/>
    <mergeCell ref="A48:D48"/>
    <mergeCell ref="E48:K48"/>
    <mergeCell ref="A49:D49"/>
    <mergeCell ref="E49:K49"/>
    <mergeCell ref="A50:D50"/>
    <mergeCell ref="E50:K50"/>
    <mergeCell ref="A45:C45"/>
    <mergeCell ref="D45:K45"/>
    <mergeCell ref="A46:D46"/>
    <mergeCell ref="E46:K46"/>
    <mergeCell ref="A47:D47"/>
    <mergeCell ref="E47:K47"/>
    <mergeCell ref="A40:K40"/>
    <mergeCell ref="A41:K41"/>
    <mergeCell ref="A42:K42"/>
    <mergeCell ref="A43:K43"/>
    <mergeCell ref="A44:B44"/>
    <mergeCell ref="C44:K44"/>
    <mergeCell ref="B34:K34"/>
    <mergeCell ref="A35:K35"/>
    <mergeCell ref="A36:K36"/>
    <mergeCell ref="A37:K37"/>
    <mergeCell ref="A38:K38"/>
    <mergeCell ref="A39:K39"/>
    <mergeCell ref="A28:K28"/>
    <mergeCell ref="B29:K29"/>
    <mergeCell ref="B30:K30"/>
    <mergeCell ref="A31:K31"/>
    <mergeCell ref="A32:K32"/>
    <mergeCell ref="B33:K33"/>
    <mergeCell ref="A22:K22"/>
    <mergeCell ref="A23:K23"/>
    <mergeCell ref="B24:K24"/>
    <mergeCell ref="B25:K25"/>
    <mergeCell ref="B26:K26"/>
    <mergeCell ref="A27:K27"/>
    <mergeCell ref="A16:K16"/>
    <mergeCell ref="B17:K17"/>
    <mergeCell ref="B18:K18"/>
    <mergeCell ref="B19:K19"/>
    <mergeCell ref="A20:K20"/>
    <mergeCell ref="A21:K21"/>
    <mergeCell ref="B10:K10"/>
    <mergeCell ref="A11:K11"/>
    <mergeCell ref="A12:K12"/>
    <mergeCell ref="B13:K13"/>
    <mergeCell ref="B14:K14"/>
    <mergeCell ref="A15:K15"/>
    <mergeCell ref="L43:V43"/>
    <mergeCell ref="A1:K1"/>
    <mergeCell ref="A2:K2"/>
    <mergeCell ref="A3:K3"/>
    <mergeCell ref="A4:K4"/>
    <mergeCell ref="A5:K5"/>
    <mergeCell ref="A6:K6"/>
    <mergeCell ref="A7:K7"/>
    <mergeCell ref="A8:K8"/>
    <mergeCell ref="B9:K9"/>
  </mergeCells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&amp; Associados Eng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Márcio Freire</dc:creator>
  <cp:keywords/>
  <dc:description/>
  <cp:lastModifiedBy>Prefeitura-Tietê</cp:lastModifiedBy>
  <cp:lastPrinted>2023-06-12T18:48:20Z</cp:lastPrinted>
  <dcterms:created xsi:type="dcterms:W3CDTF">2006-04-05T13:50:56Z</dcterms:created>
  <dcterms:modified xsi:type="dcterms:W3CDTF">2023-08-09T19:49:56Z</dcterms:modified>
  <cp:category/>
  <cp:version/>
  <cp:contentType/>
  <cp:contentStatus/>
</cp:coreProperties>
</file>