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765" activeTab="0"/>
  </bookViews>
  <sheets>
    <sheet name="CRONOGRAMA" sheetId="4" r:id="rId1"/>
    <sheet name="PLANILHA" sheetId="2" r:id="rId2"/>
    <sheet name="MEMORIA CALCULO" sheetId="1" r:id="rId3"/>
    <sheet name="Planilha1" sheetId="3" r:id="rId4"/>
  </sheets>
  <definedNames>
    <definedName name="_xlnm.Print_Area" localSheetId="0">'CRONOGRAMA'!$A$1:$K$42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<sst xmlns="http://schemas.openxmlformats.org/spreadsheetml/2006/main" count="298" uniqueCount="91">
  <si>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</si>
  <si>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</si>
  <si>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</si>
  <si>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</si>
  <si>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</si>
  <si>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</si>
  <si>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</si>
  <si>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</si>
  <si>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</si>
  <si>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</si>
  <si>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</si>
  <si>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</si>
  <si>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</si>
  <si>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</si>
  <si>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</si>
  <si>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</si>
  <si>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</si>
  <si>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</si>
  <si>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</si>
  <si>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</si>
  <si>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</si>
  <si>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</si>
  <si>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</si>
  <si>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</si>
  <si>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</si>
  <si>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</si>
  <si>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</si>
  <si>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</si>
  <si>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</si>
  <si>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</si>
  <si>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</si>
  <si>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</si>
  <si>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</si>
  <si>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RUA SANTA CRUZ E RUA SETE DE SETEMBRO - TIETÊ - SP</t>
  </si>
  <si>
    <t>REFERÊNCIA:</t>
  </si>
  <si>
    <t>BOLETIM CDHU VERSÃO 185 / DER 12/2021 / SIURB INFRA 07/2021</t>
  </si>
  <si>
    <t>BDI:</t>
  </si>
  <si>
    <t>70.02.010</t>
  </si>
  <si>
    <t>Sinalização horizontal com tinta vinílica ou acrílica</t>
  </si>
  <si>
    <t>TOTAL GERAL</t>
  </si>
  <si>
    <t>LINHA DUPLA</t>
  </si>
  <si>
    <t>M</t>
  </si>
  <si>
    <t>LINHA SECCIONADA</t>
  </si>
  <si>
    <t>TOTAL</t>
  </si>
  <si>
    <t>PARE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</si>
  <si>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</si>
  <si>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</si>
  <si>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</si>
  <si>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</si>
  <si>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</si>
  <si>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</si>
  <si>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</si>
  <si>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</si>
  <si>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</si>
  <si>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</si>
  <si>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</si>
  <si>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</si>
  <si>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</si>
  <si>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</si>
  <si>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</si>
  <si>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</si>
  <si>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</si>
  <si>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</si>
  <si>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</si>
  <si>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RUA PELEGRINO BACILI</t>
  </si>
  <si>
    <t>LINHA DE BORDO</t>
  </si>
  <si>
    <t>FAIXA DE PEDESTRE</t>
  </si>
  <si>
    <t>UNIDADES</t>
  </si>
  <si>
    <t>FAIXA ZEBRADA</t>
  </si>
  <si>
    <t>LINHA DE RETENÇÃO</t>
  </si>
  <si>
    <t>RUA PEDRO SCHINCARIOL</t>
  </si>
  <si>
    <t>RUA DR. RUY SILVEIRA MELLO</t>
  </si>
  <si>
    <t>RUA SÃO BENTO</t>
  </si>
  <si>
    <t>LINHA SECCIONADA DUPLA</t>
  </si>
  <si>
    <t>LOMBADA</t>
  </si>
  <si>
    <t>Tachão tipo I bidirecional refletivo</t>
  </si>
  <si>
    <t>70.06.020</t>
  </si>
  <si>
    <t>TACHÃO</t>
  </si>
  <si>
    <t>UNID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</si>
  <si>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</si>
  <si>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</si>
  <si>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</si>
  <si>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</si>
  <si>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</si>
  <si>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</si>
  <si>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</si>
  <si>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</si>
  <si>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</si>
  <si>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</si>
  <si>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</si>
  <si>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Tietê, 07 de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</si>
</sst>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/>
    <xf numFmtId="2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2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/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2" fillId="5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10</xdr:col>
      <xdr:colOff>1047750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123825</xdr:colOff>
      <xdr:row>17</xdr:row>
      <xdr:rowOff>104775</xdr:rowOff>
    </xdr:from>
    <xdr:to>
      <xdr:col>8</xdr:col>
      <xdr:colOff>1019175</xdr:colOff>
      <xdr:row>17</xdr:row>
      <xdr:rowOff>104775</xdr:rowOff>
    </xdr:to>
    <xdr:cxnSp macro="">
      <xdr:nvCxnSpPr>
        <xdr:cNvPr id="4" name="Conector reto 3"/>
        <xdr:cNvCxnSpPr/>
      </xdr:nvCxnSpPr>
      <xdr:spPr>
        <a:xfrm>
          <a:off x="5705475" y="3857625"/>
          <a:ext cx="895350" cy="0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6896100" y="4286250"/>
          <a:ext cx="205740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29</xdr:row>
      <xdr:rowOff>114300</xdr:rowOff>
    </xdr:from>
    <xdr:to>
      <xdr:col>10</xdr:col>
      <xdr:colOff>1028700</xdr:colOff>
      <xdr:row>29</xdr:row>
      <xdr:rowOff>114300</xdr:rowOff>
    </xdr:to>
    <xdr:cxnSp macro="">
      <xdr:nvCxnSpPr>
        <xdr:cNvPr id="7" name="Conector reto 6"/>
        <xdr:cNvCxnSpPr/>
      </xdr:nvCxnSpPr>
      <xdr:spPr>
        <a:xfrm>
          <a:off x="8048625" y="4657725"/>
          <a:ext cx="895350" cy="0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7</xdr:col>
      <xdr:colOff>971550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41"/>
  <sheetViews>
    <sheetView tabSelected="1" workbookViewId="0" topLeftCell="A9">
      <selection activeCell="H33" sqref="H33"/>
    </sheetView>
  </sheetViews>
  <sheetFormatPr defaultColWidth="9.140625" defaultRowHeight="15"/>
  <cols>
    <col min="1" max="1" width="12.57421875" style="4" customWidth="1"/>
    <col min="2" max="2" width="14.8515625" style="1" hidden="1" customWidth="1"/>
    <col min="3" max="3" width="53.140625" style="0" customWidth="1"/>
    <col min="4" max="4" width="11.28125" style="85" hidden="1" customWidth="1"/>
    <col min="5" max="5" width="9.140625" style="4" hidden="1" customWidth="1"/>
    <col min="6" max="6" width="13.57421875" style="85" hidden="1" customWidth="1"/>
    <col min="7" max="7" width="14.140625" style="85" hidden="1" customWidth="1"/>
    <col min="8" max="8" width="18.00390625" style="4" customWidth="1"/>
    <col min="9" max="9" width="17.57421875" style="0" customWidth="1"/>
    <col min="10" max="10" width="17.421875" style="0" customWidth="1"/>
    <col min="11" max="11" width="17.14062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15" ht="25.5" customHeight="1">
      <c r="A10" s="116" t="s">
        <v>86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86"/>
      <c r="M10" s="86"/>
      <c r="N10" s="86"/>
      <c r="O10" s="86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9" t="s">
        <v>30</v>
      </c>
      <c r="B12" s="121" t="s">
        <v>32</v>
      </c>
      <c r="C12" s="121"/>
      <c r="D12" s="121"/>
      <c r="E12" s="121"/>
      <c r="F12" s="121"/>
      <c r="G12" s="121"/>
      <c r="H12" s="121"/>
    </row>
    <row r="13" spans="1:8" ht="15">
      <c r="A13" s="9" t="s">
        <v>31</v>
      </c>
      <c r="B13" s="121" t="s">
        <v>33</v>
      </c>
      <c r="C13" s="121"/>
      <c r="D13" s="121"/>
      <c r="E13" s="121"/>
      <c r="F13" s="121"/>
      <c r="G13" s="121"/>
      <c r="H13" s="121"/>
    </row>
    <row r="14" spans="1:8" ht="15">
      <c r="A14" s="10" t="s">
        <v>34</v>
      </c>
      <c r="B14" s="121" t="s">
        <v>35</v>
      </c>
      <c r="C14" s="121"/>
      <c r="D14" s="121"/>
      <c r="E14" s="121"/>
      <c r="F14" s="121"/>
      <c r="G14" s="121"/>
      <c r="H14" s="121"/>
    </row>
    <row r="15" spans="1:2" ht="15">
      <c r="A15" s="9" t="s">
        <v>36</v>
      </c>
      <c r="B15" s="11">
        <v>0.2338</v>
      </c>
    </row>
    <row r="17" spans="1:11" s="3" customFormat="1" ht="45">
      <c r="A17" s="106" t="s">
        <v>0</v>
      </c>
      <c r="B17" s="107" t="s">
        <v>1</v>
      </c>
      <c r="C17" s="108" t="s">
        <v>2</v>
      </c>
      <c r="D17" s="109" t="s">
        <v>3</v>
      </c>
      <c r="E17" s="107" t="s">
        <v>4</v>
      </c>
      <c r="F17" s="109" t="s">
        <v>5</v>
      </c>
      <c r="G17" s="109" t="s">
        <v>6</v>
      </c>
      <c r="H17" s="107" t="s">
        <v>7</v>
      </c>
      <c r="I17" s="110" t="s">
        <v>87</v>
      </c>
      <c r="J17" s="110" t="s">
        <v>88</v>
      </c>
      <c r="K17" s="110" t="s">
        <v>89</v>
      </c>
    </row>
    <row r="18" spans="1:11" ht="32.25" customHeight="1">
      <c r="A18" s="111" t="s">
        <v>9</v>
      </c>
      <c r="B18" s="122" t="s">
        <v>51</v>
      </c>
      <c r="C18" s="122"/>
      <c r="D18" s="87"/>
      <c r="E18" s="88"/>
      <c r="F18" s="87"/>
      <c r="G18" s="87"/>
      <c r="H18" s="89">
        <f>PLANILHA!H18</f>
        <v>522267.01920000004</v>
      </c>
      <c r="I18" s="113">
        <f>H18</f>
        <v>522267.01920000004</v>
      </c>
      <c r="J18" s="39"/>
      <c r="K18" s="39"/>
    </row>
    <row r="19" spans="1:11" ht="30" hidden="1">
      <c r="A19" s="90" t="s">
        <v>10</v>
      </c>
      <c r="B19" s="91" t="s">
        <v>25</v>
      </c>
      <c r="C19" s="92" t="s">
        <v>22</v>
      </c>
      <c r="D19" s="93">
        <f>6459*0.2</f>
        <v>1291.8000000000002</v>
      </c>
      <c r="E19" s="94" t="s">
        <v>12</v>
      </c>
      <c r="F19" s="95">
        <v>178.12</v>
      </c>
      <c r="G19" s="95">
        <f>B15*F19+F19</f>
        <v>219.764456</v>
      </c>
      <c r="H19" s="96">
        <f>G19*D19</f>
        <v>283891.72426080005</v>
      </c>
      <c r="I19" s="39"/>
      <c r="J19" s="39"/>
      <c r="K19" s="39"/>
    </row>
    <row r="20" spans="1:11" ht="45" hidden="1">
      <c r="A20" s="90" t="s">
        <v>79</v>
      </c>
      <c r="B20" s="90" t="s">
        <v>59</v>
      </c>
      <c r="C20" s="97" t="s">
        <v>60</v>
      </c>
      <c r="D20" s="98">
        <v>705</v>
      </c>
      <c r="E20" s="90" t="s">
        <v>46</v>
      </c>
      <c r="F20" s="99">
        <v>22.75</v>
      </c>
      <c r="G20" s="95">
        <f>B15*F20+F20</f>
        <v>28.06895</v>
      </c>
      <c r="H20" s="96">
        <f>D20*G20</f>
        <v>19788.60975</v>
      </c>
      <c r="I20" s="39"/>
      <c r="J20" s="39"/>
      <c r="K20" s="39"/>
    </row>
    <row r="21" spans="1:11" ht="45" hidden="1">
      <c r="A21" s="90" t="s">
        <v>80</v>
      </c>
      <c r="B21" s="90" t="s">
        <v>58</v>
      </c>
      <c r="C21" s="97" t="s">
        <v>53</v>
      </c>
      <c r="D21" s="93">
        <f>D20</f>
        <v>705</v>
      </c>
      <c r="E21" s="94" t="s">
        <v>46</v>
      </c>
      <c r="F21" s="95">
        <v>25.52</v>
      </c>
      <c r="G21" s="95">
        <f>B15*F21+F21</f>
        <v>31.486576</v>
      </c>
      <c r="H21" s="96">
        <f>D21*G21</f>
        <v>22198.036079999998</v>
      </c>
      <c r="I21" s="39"/>
      <c r="J21" s="39"/>
      <c r="K21" s="39"/>
    </row>
    <row r="22" spans="1:11" ht="30" hidden="1">
      <c r="A22" s="90" t="s">
        <v>81</v>
      </c>
      <c r="B22" s="90" t="s">
        <v>62</v>
      </c>
      <c r="C22" s="97" t="s">
        <v>61</v>
      </c>
      <c r="D22" s="93">
        <f>(D20*0.04)+(D21*0.4)</f>
        <v>310.2</v>
      </c>
      <c r="E22" s="94" t="s">
        <v>45</v>
      </c>
      <c r="F22" s="95">
        <v>34.7</v>
      </c>
      <c r="G22" s="95">
        <f>B15*F22+F22</f>
        <v>42.81286</v>
      </c>
      <c r="H22" s="96">
        <f>G22*D22</f>
        <v>13280.549171999999</v>
      </c>
      <c r="I22" s="39"/>
      <c r="J22" s="39"/>
      <c r="K22" s="39"/>
    </row>
    <row r="23" spans="1:11" ht="15" hidden="1">
      <c r="A23" s="90" t="s">
        <v>82</v>
      </c>
      <c r="B23" s="90" t="s">
        <v>56</v>
      </c>
      <c r="C23" s="100" t="s">
        <v>54</v>
      </c>
      <c r="D23" s="93">
        <f>D20*0.2</f>
        <v>141</v>
      </c>
      <c r="E23" s="94" t="s">
        <v>45</v>
      </c>
      <c r="F23" s="95">
        <v>199.59</v>
      </c>
      <c r="G23" s="95">
        <f>B15*F23+F23</f>
        <v>246.254142</v>
      </c>
      <c r="H23" s="96">
        <f>D23*G23</f>
        <v>34721.834022</v>
      </c>
      <c r="I23" s="39"/>
      <c r="J23" s="39"/>
      <c r="K23" s="39"/>
    </row>
    <row r="24" spans="1:11" ht="15" hidden="1">
      <c r="A24" s="90" t="s">
        <v>83</v>
      </c>
      <c r="B24" s="90" t="s">
        <v>57</v>
      </c>
      <c r="C24" s="100" t="s">
        <v>55</v>
      </c>
      <c r="D24" s="93">
        <f>D20*0.2</f>
        <v>141</v>
      </c>
      <c r="E24" s="94" t="s">
        <v>45</v>
      </c>
      <c r="F24" s="95">
        <v>160.66</v>
      </c>
      <c r="G24" s="95">
        <f>B15*F24+F24</f>
        <v>198.222308</v>
      </c>
      <c r="H24" s="96">
        <f>D24*G24</f>
        <v>27949.345428</v>
      </c>
      <c r="I24" s="39"/>
      <c r="J24" s="39"/>
      <c r="K24" s="39"/>
    </row>
    <row r="25" spans="1:11" ht="15" hidden="1">
      <c r="A25" s="90" t="s">
        <v>84</v>
      </c>
      <c r="B25" s="90" t="s">
        <v>24</v>
      </c>
      <c r="C25" s="101" t="s">
        <v>23</v>
      </c>
      <c r="D25" s="98">
        <f>6459+705</f>
        <v>7164</v>
      </c>
      <c r="E25" s="90" t="s">
        <v>8</v>
      </c>
      <c r="F25" s="90">
        <v>15.29</v>
      </c>
      <c r="G25" s="99">
        <f>B15*F25+F25</f>
        <v>18.864801999999997</v>
      </c>
      <c r="H25" s="102">
        <f>G25*D25</f>
        <v>135147.441528</v>
      </c>
      <c r="I25" s="39"/>
      <c r="J25" s="39"/>
      <c r="K25" s="39"/>
    </row>
    <row r="26" spans="1:11" ht="30" customHeight="1">
      <c r="A26" s="111" t="s">
        <v>11</v>
      </c>
      <c r="B26" s="122" t="s">
        <v>52</v>
      </c>
      <c r="C26" s="122"/>
      <c r="D26" s="87"/>
      <c r="E26" s="88"/>
      <c r="F26" s="87"/>
      <c r="G26" s="87"/>
      <c r="H26" s="89">
        <f>PLANILHA!H26</f>
        <v>466916.13311999995</v>
      </c>
      <c r="I26" s="39"/>
      <c r="J26" s="113">
        <f>H26/2</f>
        <v>233458.06655999998</v>
      </c>
      <c r="K26" s="113">
        <f>H26/2</f>
        <v>233458.06655999998</v>
      </c>
    </row>
    <row r="27" spans="1:11" ht="15" hidden="1">
      <c r="A27" s="90" t="s">
        <v>19</v>
      </c>
      <c r="B27" s="90" t="s">
        <v>13</v>
      </c>
      <c r="C27" s="101" t="s">
        <v>14</v>
      </c>
      <c r="D27" s="98">
        <f>D25</f>
        <v>7164</v>
      </c>
      <c r="E27" s="90" t="s">
        <v>8</v>
      </c>
      <c r="F27" s="99">
        <v>7.49</v>
      </c>
      <c r="G27" s="99">
        <f>B15*F27+F27</f>
        <v>9.241162000000001</v>
      </c>
      <c r="H27" s="102">
        <f aca="true" t="shared" si="0" ref="H27:H29">G27*D27</f>
        <v>66203.68456800001</v>
      </c>
      <c r="I27" s="39"/>
      <c r="J27" s="39"/>
      <c r="K27" s="39"/>
    </row>
    <row r="28" spans="1:11" ht="30" hidden="1">
      <c r="A28" s="90" t="s">
        <v>20</v>
      </c>
      <c r="B28" s="90" t="s">
        <v>15</v>
      </c>
      <c r="C28" s="92" t="s">
        <v>16</v>
      </c>
      <c r="D28" s="98">
        <f>D27*0.03</f>
        <v>214.92</v>
      </c>
      <c r="E28" s="90" t="s">
        <v>12</v>
      </c>
      <c r="F28" s="99">
        <v>1557.28</v>
      </c>
      <c r="G28" s="99">
        <f>B15*F28+F28</f>
        <v>1921.372064</v>
      </c>
      <c r="H28" s="102">
        <f t="shared" si="0"/>
        <v>412941.28399488</v>
      </c>
      <c r="I28" s="39"/>
      <c r="J28" s="39"/>
      <c r="K28" s="39"/>
    </row>
    <row r="29" spans="1:11" ht="30" hidden="1">
      <c r="A29" s="90" t="s">
        <v>21</v>
      </c>
      <c r="B29" s="91" t="s">
        <v>17</v>
      </c>
      <c r="C29" s="92" t="s">
        <v>85</v>
      </c>
      <c r="D29" s="98">
        <v>5</v>
      </c>
      <c r="E29" s="90" t="s">
        <v>18</v>
      </c>
      <c r="F29" s="99">
        <v>149.56</v>
      </c>
      <c r="G29" s="99">
        <f>B15*F29+F29</f>
        <v>184.527128</v>
      </c>
      <c r="H29" s="102">
        <f t="shared" si="0"/>
        <v>922.63564</v>
      </c>
      <c r="I29" s="39"/>
      <c r="J29" s="39"/>
      <c r="K29" s="39"/>
    </row>
    <row r="30" spans="1:11" ht="28.5" customHeight="1">
      <c r="A30" s="112" t="s">
        <v>26</v>
      </c>
      <c r="B30" s="117" t="s">
        <v>28</v>
      </c>
      <c r="C30" s="117"/>
      <c r="D30" s="103"/>
      <c r="E30" s="104"/>
      <c r="F30" s="103"/>
      <c r="G30" s="103"/>
      <c r="H30" s="105">
        <f>PLANILHA!H30</f>
        <v>10742.0148</v>
      </c>
      <c r="I30" s="39"/>
      <c r="J30" s="39"/>
      <c r="K30" s="113">
        <f>H30</f>
        <v>10742.0148</v>
      </c>
    </row>
    <row r="31" spans="1:11" ht="15" hidden="1">
      <c r="A31" s="13" t="s">
        <v>27</v>
      </c>
      <c r="B31" s="20" t="s">
        <v>37</v>
      </c>
      <c r="C31" s="31" t="s">
        <v>38</v>
      </c>
      <c r="D31" s="19">
        <f>'MEMORIA CALCULO'!D1</f>
        <v>175.74</v>
      </c>
      <c r="E31" s="20" t="s">
        <v>8</v>
      </c>
      <c r="F31" s="19">
        <v>33.85</v>
      </c>
      <c r="G31" s="19">
        <f>B15*F31+F31</f>
        <v>41.76413</v>
      </c>
      <c r="H31" s="21">
        <f>D31*G31</f>
        <v>7339.628206200001</v>
      </c>
      <c r="I31" s="39"/>
      <c r="J31" s="39"/>
      <c r="K31" s="39"/>
    </row>
    <row r="32" spans="1:11" ht="15" hidden="1">
      <c r="A32" s="13" t="s">
        <v>63</v>
      </c>
      <c r="B32" s="13" t="s">
        <v>76</v>
      </c>
      <c r="C32" t="s">
        <v>75</v>
      </c>
      <c r="D32" s="19">
        <f>'MEMORIA CALCULO'!H1</f>
        <v>69</v>
      </c>
      <c r="E32" s="20" t="s">
        <v>8</v>
      </c>
      <c r="F32" s="19">
        <v>43.52</v>
      </c>
      <c r="G32" s="19">
        <f>B15*F32+F32</f>
        <v>53.694976000000004</v>
      </c>
      <c r="H32" s="21">
        <f>D32*G32</f>
        <v>3704.9533440000005</v>
      </c>
      <c r="I32" s="39"/>
      <c r="J32" s="39"/>
      <c r="K32" s="39"/>
    </row>
    <row r="33" spans="1:11" ht="29.25" customHeight="1">
      <c r="A33" s="118" t="s">
        <v>39</v>
      </c>
      <c r="B33" s="119"/>
      <c r="C33" s="119"/>
      <c r="D33" s="119"/>
      <c r="E33" s="119"/>
      <c r="F33" s="119"/>
      <c r="G33" s="120"/>
      <c r="H33" s="114">
        <f>H30+H26+H18</f>
        <v>999925.16712</v>
      </c>
      <c r="I33" s="114">
        <f>SUM(I18:I30)</f>
        <v>522267.01920000004</v>
      </c>
      <c r="J33" s="114">
        <f>SUM(J18:J30)</f>
        <v>233458.06655999998</v>
      </c>
      <c r="K33" s="114">
        <f>SUM(K18:K30)</f>
        <v>244200.08135999998</v>
      </c>
    </row>
    <row r="34" ht="15">
      <c r="H34" s="6"/>
    </row>
    <row r="35" ht="15">
      <c r="H35" s="6"/>
    </row>
    <row r="36" spans="4:10" ht="15">
      <c r="D36" s="115" t="s">
        <v>90</v>
      </c>
      <c r="E36" s="115"/>
      <c r="F36" s="115"/>
      <c r="G36" s="115"/>
      <c r="H36" s="115"/>
      <c r="I36" s="115"/>
      <c r="J36" s="115"/>
    </row>
    <row r="37" spans="4:8" ht="15">
      <c r="D37" s="115"/>
      <c r="E37" s="115"/>
      <c r="F37" s="115"/>
      <c r="G37" s="115"/>
      <c r="H37" s="115"/>
    </row>
    <row r="38" spans="4:10" ht="15">
      <c r="D38" s="115" t="s">
        <v>47</v>
      </c>
      <c r="E38" s="115"/>
      <c r="F38" s="115"/>
      <c r="G38" s="115"/>
      <c r="H38" s="115"/>
      <c r="I38" s="115"/>
      <c r="J38" s="115"/>
    </row>
    <row r="39" spans="4:10" ht="15">
      <c r="D39" s="115" t="s">
        <v>49</v>
      </c>
      <c r="E39" s="115"/>
      <c r="F39" s="115"/>
      <c r="G39" s="115"/>
      <c r="H39" s="115"/>
      <c r="I39" s="115"/>
      <c r="J39" s="115"/>
    </row>
    <row r="40" spans="4:10" ht="15">
      <c r="D40" s="115" t="s">
        <v>48</v>
      </c>
      <c r="E40" s="115"/>
      <c r="F40" s="115"/>
      <c r="G40" s="115"/>
      <c r="H40" s="115"/>
      <c r="I40" s="115"/>
      <c r="J40" s="115"/>
    </row>
    <row r="41" spans="4:10" ht="15">
      <c r="D41" s="115" t="s">
        <v>50</v>
      </c>
      <c r="E41" s="115"/>
      <c r="F41" s="115"/>
      <c r="G41" s="115"/>
      <c r="H41" s="115"/>
      <c r="I41" s="115"/>
      <c r="J41" s="115"/>
    </row>
  </sheetData>
  <mergeCells count="14">
    <mergeCell ref="A10:K10"/>
    <mergeCell ref="B30:C30"/>
    <mergeCell ref="A33:G33"/>
    <mergeCell ref="D37:H37"/>
    <mergeCell ref="B12:H12"/>
    <mergeCell ref="B13:H13"/>
    <mergeCell ref="B14:H14"/>
    <mergeCell ref="B18:C18"/>
    <mergeCell ref="B26:C26"/>
    <mergeCell ref="D36:J36"/>
    <mergeCell ref="D38:J38"/>
    <mergeCell ref="D39:J39"/>
    <mergeCell ref="D40:J40"/>
    <mergeCell ref="D41:J4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41"/>
  <sheetViews>
    <sheetView workbookViewId="0" topLeftCell="A22">
      <selection activeCell="B16" sqref="B16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116" t="s">
        <v>29</v>
      </c>
      <c r="B10" s="116"/>
      <c r="C10" s="116"/>
      <c r="D10" s="116"/>
      <c r="E10" s="116"/>
      <c r="F10" s="116"/>
      <c r="G10" s="116"/>
      <c r="H10" s="116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9" t="s">
        <v>30</v>
      </c>
      <c r="B12" s="121" t="s">
        <v>32</v>
      </c>
      <c r="C12" s="121"/>
      <c r="D12" s="121"/>
      <c r="E12" s="121"/>
      <c r="F12" s="121"/>
      <c r="G12" s="121"/>
      <c r="H12" s="121"/>
    </row>
    <row r="13" spans="1:8" ht="15">
      <c r="A13" s="9" t="s">
        <v>31</v>
      </c>
      <c r="B13" s="121" t="s">
        <v>33</v>
      </c>
      <c r="C13" s="121"/>
      <c r="D13" s="121"/>
      <c r="E13" s="121"/>
      <c r="F13" s="121"/>
      <c r="G13" s="121"/>
      <c r="H13" s="121"/>
    </row>
    <row r="14" spans="1:8" ht="15">
      <c r="A14" s="10" t="s">
        <v>34</v>
      </c>
      <c r="B14" s="121" t="s">
        <v>35</v>
      </c>
      <c r="C14" s="121"/>
      <c r="D14" s="121"/>
      <c r="E14" s="121"/>
      <c r="F14" s="121"/>
      <c r="G14" s="121"/>
      <c r="H14" s="121"/>
    </row>
    <row r="15" spans="1:2" ht="15">
      <c r="A15" s="9" t="s">
        <v>36</v>
      </c>
      <c r="B15" s="11">
        <v>0.2</v>
      </c>
    </row>
    <row r="17" spans="1:8" s="3" customFormat="1" ht="45">
      <c r="A17" s="12" t="s">
        <v>0</v>
      </c>
      <c r="B17" s="16" t="s">
        <v>1</v>
      </c>
      <c r="C17" s="17" t="s">
        <v>2</v>
      </c>
      <c r="D17" s="18" t="s">
        <v>3</v>
      </c>
      <c r="E17" s="16" t="s">
        <v>4</v>
      </c>
      <c r="F17" s="18" t="s">
        <v>5</v>
      </c>
      <c r="G17" s="18" t="s">
        <v>6</v>
      </c>
      <c r="H17" s="16" t="s">
        <v>7</v>
      </c>
    </row>
    <row r="18" spans="1:8" ht="32.25" customHeight="1">
      <c r="A18" s="26" t="s">
        <v>9</v>
      </c>
      <c r="B18" s="123" t="s">
        <v>51</v>
      </c>
      <c r="C18" s="124"/>
      <c r="D18" s="27"/>
      <c r="E18" s="28"/>
      <c r="F18" s="27"/>
      <c r="G18" s="27"/>
      <c r="H18" s="29">
        <f>SUM(H19:H25)</f>
        <v>522267.01920000004</v>
      </c>
    </row>
    <row r="19" spans="1:8" ht="30">
      <c r="A19" s="13" t="s">
        <v>10</v>
      </c>
      <c r="B19" s="32" t="s">
        <v>25</v>
      </c>
      <c r="C19" s="33" t="s">
        <v>22</v>
      </c>
      <c r="D19" s="19">
        <f>6459*0.2</f>
        <v>1291.8000000000002</v>
      </c>
      <c r="E19" s="20" t="s">
        <v>12</v>
      </c>
      <c r="F19" s="19">
        <v>178.12</v>
      </c>
      <c r="G19" s="19">
        <f>B15*F19+F19</f>
        <v>213.744</v>
      </c>
      <c r="H19" s="21">
        <f>G19*D19</f>
        <v>276114.4992</v>
      </c>
    </row>
    <row r="20" spans="1:8" ht="45">
      <c r="A20" s="13" t="s">
        <v>79</v>
      </c>
      <c r="B20" s="13" t="s">
        <v>59</v>
      </c>
      <c r="C20" s="2" t="s">
        <v>60</v>
      </c>
      <c r="D20" s="14">
        <v>705</v>
      </c>
      <c r="E20" s="13" t="s">
        <v>46</v>
      </c>
      <c r="F20" s="14">
        <v>22.75</v>
      </c>
      <c r="G20" s="19">
        <f>B15*F20+F20</f>
        <v>27.3</v>
      </c>
      <c r="H20" s="21">
        <f>D20*G20</f>
        <v>19246.5</v>
      </c>
    </row>
    <row r="21" spans="1:8" ht="45">
      <c r="A21" s="13" t="s">
        <v>80</v>
      </c>
      <c r="B21" s="13" t="s">
        <v>58</v>
      </c>
      <c r="C21" s="41" t="s">
        <v>53</v>
      </c>
      <c r="D21" s="19">
        <f>D20</f>
        <v>705</v>
      </c>
      <c r="E21" s="20" t="s">
        <v>46</v>
      </c>
      <c r="F21" s="19">
        <v>25.52</v>
      </c>
      <c r="G21" s="19">
        <f>B15*F21+F21</f>
        <v>30.624</v>
      </c>
      <c r="H21" s="21">
        <f>D21*G21</f>
        <v>21589.92</v>
      </c>
    </row>
    <row r="22" spans="1:8" ht="30">
      <c r="A22" s="13" t="s">
        <v>81</v>
      </c>
      <c r="B22" s="13" t="s">
        <v>62</v>
      </c>
      <c r="C22" s="40" t="s">
        <v>61</v>
      </c>
      <c r="D22" s="19">
        <f>(D20*0.04)+(D21*0.4)</f>
        <v>310.2</v>
      </c>
      <c r="E22" s="20" t="s">
        <v>45</v>
      </c>
      <c r="F22" s="19">
        <v>34.7</v>
      </c>
      <c r="G22" s="19">
        <f>B15*F22+F22</f>
        <v>41.64</v>
      </c>
      <c r="H22" s="21">
        <f>G22*D22</f>
        <v>12916.728</v>
      </c>
    </row>
    <row r="23" spans="1:8" ht="15">
      <c r="A23" s="20" t="s">
        <v>82</v>
      </c>
      <c r="B23" s="20" t="s">
        <v>56</v>
      </c>
      <c r="C23" s="39" t="s">
        <v>54</v>
      </c>
      <c r="D23" s="19">
        <f>D20*0.2</f>
        <v>141</v>
      </c>
      <c r="E23" s="20" t="s">
        <v>45</v>
      </c>
      <c r="F23" s="19">
        <v>199.59</v>
      </c>
      <c r="G23" s="19">
        <f>B15*F23+F23</f>
        <v>239.508</v>
      </c>
      <c r="H23" s="21">
        <f>D23*G23</f>
        <v>33770.628000000004</v>
      </c>
    </row>
    <row r="24" spans="1:8" ht="15">
      <c r="A24" s="13" t="s">
        <v>83</v>
      </c>
      <c r="B24" s="13" t="s">
        <v>57</v>
      </c>
      <c r="C24" t="s">
        <v>55</v>
      </c>
      <c r="D24" s="19">
        <f>D20*0.2</f>
        <v>141</v>
      </c>
      <c r="E24" s="20" t="s">
        <v>45</v>
      </c>
      <c r="F24" s="19">
        <v>160.66</v>
      </c>
      <c r="G24" s="19">
        <f>B15*F24+F24</f>
        <v>192.792</v>
      </c>
      <c r="H24" s="21">
        <f>D24*G24</f>
        <v>27183.672</v>
      </c>
    </row>
    <row r="25" spans="1:8" ht="15">
      <c r="A25" s="13" t="s">
        <v>84</v>
      </c>
      <c r="B25" s="13" t="s">
        <v>24</v>
      </c>
      <c r="C25" s="42" t="s">
        <v>23</v>
      </c>
      <c r="D25" s="14">
        <f>6459+705</f>
        <v>7164</v>
      </c>
      <c r="E25" s="13" t="s">
        <v>8</v>
      </c>
      <c r="F25" s="13">
        <v>15.29</v>
      </c>
      <c r="G25" s="14">
        <f>B15*F25+F25</f>
        <v>18.348</v>
      </c>
      <c r="H25" s="15">
        <f>G25*D25</f>
        <v>131445.072</v>
      </c>
    </row>
    <row r="26" spans="1:8" ht="30" customHeight="1">
      <c r="A26" s="37" t="s">
        <v>11</v>
      </c>
      <c r="B26" s="123" t="s">
        <v>52</v>
      </c>
      <c r="C26" s="124"/>
      <c r="D26" s="27"/>
      <c r="E26" s="38"/>
      <c r="F26" s="27"/>
      <c r="G26" s="27"/>
      <c r="H26" s="29">
        <f>SUM(H27:H29)</f>
        <v>466916.13311999995</v>
      </c>
    </row>
    <row r="27" spans="1:8" ht="15">
      <c r="A27" s="13" t="s">
        <v>19</v>
      </c>
      <c r="B27" s="13" t="s">
        <v>13</v>
      </c>
      <c r="C27" s="34" t="s">
        <v>14</v>
      </c>
      <c r="D27" s="14">
        <f>D25</f>
        <v>7164</v>
      </c>
      <c r="E27" s="13" t="s">
        <v>8</v>
      </c>
      <c r="F27" s="14">
        <v>7.49</v>
      </c>
      <c r="G27" s="14">
        <f>B15*F27+F27</f>
        <v>8.988</v>
      </c>
      <c r="H27" s="15">
        <f aca="true" t="shared" si="0" ref="H27:H29">G27*D27</f>
        <v>64390.032</v>
      </c>
    </row>
    <row r="28" spans="1:8" ht="30">
      <c r="A28" s="13" t="s">
        <v>20</v>
      </c>
      <c r="B28" s="13" t="s">
        <v>15</v>
      </c>
      <c r="C28" s="35" t="s">
        <v>16</v>
      </c>
      <c r="D28" s="14">
        <f>D27*0.03</f>
        <v>214.92</v>
      </c>
      <c r="E28" s="13" t="s">
        <v>12</v>
      </c>
      <c r="F28" s="14">
        <v>1557.28</v>
      </c>
      <c r="G28" s="14">
        <f>B15*F28+F28</f>
        <v>1868.7359999999999</v>
      </c>
      <c r="H28" s="15">
        <f t="shared" si="0"/>
        <v>401628.74111999996</v>
      </c>
    </row>
    <row r="29" spans="1:8" ht="30">
      <c r="A29" s="13" t="s">
        <v>21</v>
      </c>
      <c r="B29" s="36" t="s">
        <v>17</v>
      </c>
      <c r="C29" s="35" t="s">
        <v>85</v>
      </c>
      <c r="D29" s="14">
        <v>5</v>
      </c>
      <c r="E29" s="13" t="s">
        <v>18</v>
      </c>
      <c r="F29" s="14">
        <v>149.56</v>
      </c>
      <c r="G29" s="14">
        <f>B15*F29+F29</f>
        <v>179.472</v>
      </c>
      <c r="H29" s="15">
        <f t="shared" si="0"/>
        <v>897.36</v>
      </c>
    </row>
    <row r="30" spans="1:8" ht="28.5" customHeight="1">
      <c r="A30" s="22" t="s">
        <v>26</v>
      </c>
      <c r="B30" s="125" t="s">
        <v>28</v>
      </c>
      <c r="C30" s="126"/>
      <c r="D30" s="23"/>
      <c r="E30" s="24"/>
      <c r="F30" s="23"/>
      <c r="G30" s="23"/>
      <c r="H30" s="25">
        <f>H31+H32</f>
        <v>10742.0148</v>
      </c>
    </row>
    <row r="31" spans="1:8" ht="15">
      <c r="A31" s="13" t="s">
        <v>27</v>
      </c>
      <c r="B31" s="20" t="s">
        <v>37</v>
      </c>
      <c r="C31" s="31" t="s">
        <v>38</v>
      </c>
      <c r="D31" s="19">
        <f>'MEMORIA CALCULO'!D1</f>
        <v>175.74</v>
      </c>
      <c r="E31" s="20" t="s">
        <v>8</v>
      </c>
      <c r="F31" s="19">
        <v>33.85</v>
      </c>
      <c r="G31" s="19">
        <f>B15*F31+F31</f>
        <v>40.620000000000005</v>
      </c>
      <c r="H31" s="21">
        <f>D31*G31</f>
        <v>7138.558800000002</v>
      </c>
    </row>
    <row r="32" spans="1:8" ht="15">
      <c r="A32" s="13" t="s">
        <v>63</v>
      </c>
      <c r="B32" s="13" t="s">
        <v>76</v>
      </c>
      <c r="C32" t="s">
        <v>75</v>
      </c>
      <c r="D32" s="19">
        <f>'MEMORIA CALCULO'!H1</f>
        <v>69</v>
      </c>
      <c r="E32" s="20" t="s">
        <v>8</v>
      </c>
      <c r="F32" s="19">
        <v>43.52</v>
      </c>
      <c r="G32" s="19">
        <f>B15*F32+F32</f>
        <v>52.224000000000004</v>
      </c>
      <c r="H32" s="21">
        <f>D32*G32</f>
        <v>3603.456</v>
      </c>
    </row>
    <row r="33" spans="1:8" ht="29.25" customHeight="1">
      <c r="A33" s="127" t="s">
        <v>39</v>
      </c>
      <c r="B33" s="128"/>
      <c r="C33" s="128"/>
      <c r="D33" s="128"/>
      <c r="E33" s="128"/>
      <c r="F33" s="128"/>
      <c r="G33" s="129"/>
      <c r="H33" s="30">
        <f>H30+H26+H18</f>
        <v>999925.16712</v>
      </c>
    </row>
    <row r="34" ht="15">
      <c r="H34" s="6"/>
    </row>
    <row r="35" ht="15">
      <c r="H35" s="6"/>
    </row>
    <row r="36" spans="4:8" ht="15">
      <c r="D36" s="115" t="s">
        <v>90</v>
      </c>
      <c r="E36" s="115"/>
      <c r="F36" s="115"/>
      <c r="G36" s="115"/>
      <c r="H36" s="115"/>
    </row>
    <row r="37" spans="4:8" ht="15">
      <c r="D37" s="115"/>
      <c r="E37" s="115"/>
      <c r="F37" s="115"/>
      <c r="G37" s="115"/>
      <c r="H37" s="115"/>
    </row>
    <row r="38" spans="4:8" ht="15">
      <c r="D38" s="115" t="s">
        <v>47</v>
      </c>
      <c r="E38" s="115"/>
      <c r="F38" s="115"/>
      <c r="G38" s="115"/>
      <c r="H38" s="115"/>
    </row>
    <row r="39" spans="4:8" ht="15">
      <c r="D39" s="115" t="s">
        <v>49</v>
      </c>
      <c r="E39" s="115"/>
      <c r="F39" s="115"/>
      <c r="G39" s="115"/>
      <c r="H39" s="115"/>
    </row>
    <row r="40" spans="4:8" ht="15">
      <c r="D40" s="115" t="s">
        <v>48</v>
      </c>
      <c r="E40" s="115"/>
      <c r="F40" s="115"/>
      <c r="G40" s="115"/>
      <c r="H40" s="115"/>
    </row>
    <row r="41" spans="4:8" ht="15">
      <c r="D41" s="115" t="s">
        <v>50</v>
      </c>
      <c r="E41" s="115"/>
      <c r="F41" s="115"/>
      <c r="G41" s="115"/>
      <c r="H41" s="115"/>
    </row>
  </sheetData>
  <mergeCells count="14">
    <mergeCell ref="D41:H41"/>
    <mergeCell ref="D36:H36"/>
    <mergeCell ref="D37:H37"/>
    <mergeCell ref="D38:H38"/>
    <mergeCell ref="D39:H39"/>
    <mergeCell ref="D40:H40"/>
    <mergeCell ref="B18:C18"/>
    <mergeCell ref="B30:C30"/>
    <mergeCell ref="A33:G33"/>
    <mergeCell ref="A10:H10"/>
    <mergeCell ref="B12:H12"/>
    <mergeCell ref="B13:H13"/>
    <mergeCell ref="B14:H14"/>
    <mergeCell ref="B26:C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 topLeftCell="A4">
      <selection activeCell="C120" sqref="C120"/>
    </sheetView>
  </sheetViews>
  <sheetFormatPr defaultColWidth="9.140625" defaultRowHeight="15"/>
  <cols>
    <col min="1" max="1" width="13.28125" style="8" customWidth="1"/>
    <col min="2" max="2" width="12.28125" style="1" customWidth="1"/>
    <col min="3" max="3" width="11.7109375" style="0" customWidth="1"/>
    <col min="4" max="4" width="11.421875" style="5" customWidth="1"/>
    <col min="5" max="5" width="9.140625" style="4" customWidth="1"/>
    <col min="6" max="6" width="13.57421875" style="5" customWidth="1"/>
    <col min="7" max="7" width="9.57421875" style="5" customWidth="1"/>
    <col min="8" max="8" width="10.8515625" style="4" customWidth="1"/>
  </cols>
  <sheetData>
    <row r="1" spans="1:10" ht="15.75" thickBot="1">
      <c r="A1" s="77" t="s">
        <v>28</v>
      </c>
      <c r="B1" s="78"/>
      <c r="C1" s="79" t="s">
        <v>43</v>
      </c>
      <c r="D1" s="80">
        <f>D3+D23+D53+D85</f>
        <v>175.74</v>
      </c>
      <c r="E1" s="81" t="s">
        <v>46</v>
      </c>
      <c r="F1" s="46"/>
      <c r="G1" s="82" t="s">
        <v>77</v>
      </c>
      <c r="H1" s="83">
        <f>B82+B114</f>
        <v>69</v>
      </c>
      <c r="I1" s="84" t="s">
        <v>78</v>
      </c>
      <c r="J1" s="45"/>
    </row>
    <row r="2" spans="1:10" ht="15">
      <c r="A2" s="43"/>
      <c r="B2" s="44"/>
      <c r="C2" s="45"/>
      <c r="D2" s="46"/>
      <c r="E2" s="47"/>
      <c r="F2" s="46"/>
      <c r="G2" s="46"/>
      <c r="H2" s="47"/>
      <c r="I2" s="45"/>
      <c r="J2" s="45"/>
    </row>
    <row r="3" spans="1:10" ht="15">
      <c r="A3" s="68" t="s">
        <v>64</v>
      </c>
      <c r="B3" s="69"/>
      <c r="C3" s="70"/>
      <c r="D3" s="75">
        <f>G5+H8+D11+F16+G19</f>
        <v>67.25</v>
      </c>
      <c r="E3" s="76" t="s">
        <v>46</v>
      </c>
      <c r="F3" s="71"/>
      <c r="G3" s="71"/>
      <c r="H3" s="72"/>
      <c r="I3" s="70"/>
      <c r="J3" s="70"/>
    </row>
    <row r="4" spans="1:10" ht="15.75" thickBot="1">
      <c r="A4" s="43"/>
      <c r="B4" s="44"/>
      <c r="C4" s="45"/>
      <c r="D4" s="46"/>
      <c r="E4" s="47"/>
      <c r="F4" s="46"/>
      <c r="G4" s="46"/>
      <c r="H4" s="47"/>
      <c r="I4" s="45"/>
      <c r="J4" s="45"/>
    </row>
    <row r="5" spans="1:10" ht="15.75" thickBot="1">
      <c r="A5" s="51" t="s">
        <v>65</v>
      </c>
      <c r="B5" s="44"/>
      <c r="C5" s="45">
        <v>0.1</v>
      </c>
      <c r="D5" s="46" t="s">
        <v>41</v>
      </c>
      <c r="E5" s="47"/>
      <c r="F5" s="59" t="s">
        <v>43</v>
      </c>
      <c r="G5" s="62">
        <f>C5*A6</f>
        <v>9.63</v>
      </c>
      <c r="H5" s="63" t="s">
        <v>46</v>
      </c>
      <c r="I5" s="45"/>
      <c r="J5" s="45"/>
    </row>
    <row r="6" spans="1:10" ht="15">
      <c r="A6" s="43">
        <f>20+28.8+47.5</f>
        <v>96.3</v>
      </c>
      <c r="B6" s="44" t="s">
        <v>41</v>
      </c>
      <c r="C6" s="45"/>
      <c r="D6" s="46"/>
      <c r="E6" s="48"/>
      <c r="F6" s="48"/>
      <c r="G6" s="46"/>
      <c r="H6" s="47"/>
      <c r="I6" s="45"/>
      <c r="J6" s="45"/>
    </row>
    <row r="7" spans="1:10" ht="15.75" thickBot="1">
      <c r="A7" s="43"/>
      <c r="B7" s="44"/>
      <c r="C7" s="45"/>
      <c r="D7" s="46"/>
      <c r="E7" s="46"/>
      <c r="F7" s="46"/>
      <c r="G7" s="46"/>
      <c r="H7" s="47"/>
      <c r="I7" s="45"/>
      <c r="J7" s="45"/>
    </row>
    <row r="8" spans="1:10" ht="15.75" thickBot="1">
      <c r="A8" s="51" t="s">
        <v>66</v>
      </c>
      <c r="B8" s="44"/>
      <c r="C8" s="45">
        <v>0.4</v>
      </c>
      <c r="D8" s="46">
        <v>3</v>
      </c>
      <c r="E8" s="55">
        <f>C8*D8</f>
        <v>1.2000000000000002</v>
      </c>
      <c r="F8" s="55" t="s">
        <v>46</v>
      </c>
      <c r="G8" s="59" t="s">
        <v>43</v>
      </c>
      <c r="H8" s="60">
        <f>E8*A9</f>
        <v>14.400000000000002</v>
      </c>
      <c r="I8" s="61" t="s">
        <v>46</v>
      </c>
      <c r="J8" s="45"/>
    </row>
    <row r="9" spans="1:10" ht="15">
      <c r="A9" s="43">
        <v>12</v>
      </c>
      <c r="B9" s="44" t="s">
        <v>67</v>
      </c>
      <c r="C9" s="45"/>
      <c r="D9" s="46"/>
      <c r="E9" s="47"/>
      <c r="F9" s="46"/>
      <c r="G9" s="46"/>
      <c r="H9" s="47"/>
      <c r="I9" s="45"/>
      <c r="J9" s="45"/>
    </row>
    <row r="10" spans="1:10" ht="15.75" thickBot="1">
      <c r="A10" s="43"/>
      <c r="B10" s="44"/>
      <c r="C10" s="45"/>
      <c r="D10" s="46"/>
      <c r="E10" s="47"/>
      <c r="F10" s="46"/>
      <c r="G10" s="46"/>
      <c r="H10" s="47"/>
      <c r="I10" s="45"/>
      <c r="J10" s="45"/>
    </row>
    <row r="11" spans="1:10" ht="15.75" thickBot="1">
      <c r="A11" s="51" t="s">
        <v>68</v>
      </c>
      <c r="B11" s="44"/>
      <c r="C11" s="64" t="s">
        <v>43</v>
      </c>
      <c r="D11" s="62">
        <f>(A12+A13+A14)/2</f>
        <v>36.5</v>
      </c>
      <c r="E11" s="63" t="s">
        <v>46</v>
      </c>
      <c r="F11" s="46"/>
      <c r="G11" s="46"/>
      <c r="H11" s="50"/>
      <c r="I11" s="45"/>
      <c r="J11" s="45"/>
    </row>
    <row r="12" spans="1:10" ht="15">
      <c r="A12" s="43">
        <v>14.65</v>
      </c>
      <c r="B12" s="44" t="s">
        <v>46</v>
      </c>
      <c r="C12" s="49"/>
      <c r="D12" s="46"/>
      <c r="E12" s="47"/>
      <c r="F12" s="46"/>
      <c r="G12" s="46"/>
      <c r="H12" s="50"/>
      <c r="I12" s="45"/>
      <c r="J12" s="45"/>
    </row>
    <row r="13" spans="1:10" ht="15">
      <c r="A13" s="51">
        <v>7.55</v>
      </c>
      <c r="B13" s="44" t="s">
        <v>46</v>
      </c>
      <c r="C13" s="49"/>
      <c r="D13" s="46"/>
      <c r="E13" s="48"/>
      <c r="F13" s="48"/>
      <c r="G13" s="46"/>
      <c r="H13" s="50"/>
      <c r="I13" s="45"/>
      <c r="J13" s="45"/>
    </row>
    <row r="14" spans="1:10" ht="15">
      <c r="A14" s="43">
        <v>50.8</v>
      </c>
      <c r="B14" s="44" t="s">
        <v>46</v>
      </c>
      <c r="C14" s="45"/>
      <c r="D14" s="46"/>
      <c r="E14" s="47"/>
      <c r="F14" s="46"/>
      <c r="G14" s="46"/>
      <c r="H14" s="50"/>
      <c r="I14" s="45"/>
      <c r="J14" s="45"/>
    </row>
    <row r="15" spans="1:10" ht="15" customHeight="1" thickBot="1">
      <c r="A15" s="51"/>
      <c r="B15" s="44"/>
      <c r="C15" s="49"/>
      <c r="D15" s="46"/>
      <c r="E15" s="47"/>
      <c r="F15" s="46"/>
      <c r="G15" s="46"/>
      <c r="H15" s="50"/>
      <c r="I15" s="45"/>
      <c r="J15" s="45"/>
    </row>
    <row r="16" spans="1:10" ht="15.75" thickBot="1">
      <c r="A16" s="51" t="s">
        <v>69</v>
      </c>
      <c r="B16" s="52"/>
      <c r="C16" s="49">
        <v>0.4</v>
      </c>
      <c r="D16" s="46" t="s">
        <v>41</v>
      </c>
      <c r="E16" s="65" t="s">
        <v>43</v>
      </c>
      <c r="F16" s="62">
        <f>C16*A17</f>
        <v>2.04</v>
      </c>
      <c r="G16" s="66" t="s">
        <v>46</v>
      </c>
      <c r="H16" s="50"/>
      <c r="I16" s="45"/>
      <c r="J16" s="45"/>
    </row>
    <row r="17" spans="1:10" ht="15">
      <c r="A17" s="43">
        <v>5.1</v>
      </c>
      <c r="B17" s="44"/>
      <c r="C17" s="45"/>
      <c r="D17" s="46"/>
      <c r="E17" s="53"/>
      <c r="F17" s="48"/>
      <c r="G17" s="46"/>
      <c r="H17" s="47"/>
      <c r="I17" s="45"/>
      <c r="J17" s="45"/>
    </row>
    <row r="18" spans="1:10" ht="15.75" thickBot="1">
      <c r="A18" s="43"/>
      <c r="B18" s="44"/>
      <c r="C18" s="45"/>
      <c r="D18" s="46"/>
      <c r="E18" s="47"/>
      <c r="F18" s="46"/>
      <c r="G18" s="46"/>
      <c r="H18" s="54"/>
      <c r="I18" s="45"/>
      <c r="J18" s="45"/>
    </row>
    <row r="19" spans="1:10" ht="15.75" thickBot="1">
      <c r="A19" s="51" t="s">
        <v>44</v>
      </c>
      <c r="B19" s="44">
        <v>2.4</v>
      </c>
      <c r="C19" s="45">
        <v>1.95</v>
      </c>
      <c r="D19" s="46">
        <f>B19*C19</f>
        <v>4.68</v>
      </c>
      <c r="E19" s="47" t="s">
        <v>46</v>
      </c>
      <c r="F19" s="59" t="s">
        <v>43</v>
      </c>
      <c r="G19" s="62">
        <f>D19*A20</f>
        <v>4.68</v>
      </c>
      <c r="H19" s="63" t="s">
        <v>46</v>
      </c>
      <c r="I19" s="45"/>
      <c r="J19" s="45"/>
    </row>
    <row r="20" spans="1:10" ht="15">
      <c r="A20" s="67">
        <v>1</v>
      </c>
      <c r="B20" s="44" t="s">
        <v>67</v>
      </c>
      <c r="C20" s="45"/>
      <c r="D20" s="46"/>
      <c r="E20" s="47"/>
      <c r="F20" s="46"/>
      <c r="G20" s="46"/>
      <c r="H20" s="47"/>
      <c r="I20" s="45"/>
      <c r="J20" s="45"/>
    </row>
    <row r="21" spans="1:10" ht="15">
      <c r="A21" s="43"/>
      <c r="B21" s="44"/>
      <c r="C21" s="45"/>
      <c r="D21" s="46"/>
      <c r="E21" s="47"/>
      <c r="F21" s="46"/>
      <c r="G21" s="46"/>
      <c r="H21" s="47"/>
      <c r="I21" s="45"/>
      <c r="J21" s="45"/>
    </row>
    <row r="22" spans="1:10" ht="15">
      <c r="A22" s="51"/>
      <c r="B22" s="44"/>
      <c r="C22" s="45"/>
      <c r="D22" s="46"/>
      <c r="E22" s="47"/>
      <c r="F22" s="46"/>
      <c r="G22" s="55"/>
      <c r="H22" s="56"/>
      <c r="I22" s="45"/>
      <c r="J22" s="45"/>
    </row>
    <row r="23" spans="1:10" ht="15">
      <c r="A23" s="68" t="s">
        <v>70</v>
      </c>
      <c r="B23" s="69"/>
      <c r="C23" s="70"/>
      <c r="D23" s="75">
        <f>G25+H28+D31+F36+G40+E44+F48</f>
        <v>26</v>
      </c>
      <c r="E23" s="76" t="s">
        <v>46</v>
      </c>
      <c r="F23" s="71"/>
      <c r="G23" s="71"/>
      <c r="H23" s="72"/>
      <c r="I23" s="70"/>
      <c r="J23" s="70"/>
    </row>
    <row r="24" spans="1:10" ht="15.75" thickBot="1">
      <c r="A24" s="43"/>
      <c r="B24" s="44"/>
      <c r="C24" s="45"/>
      <c r="D24" s="46"/>
      <c r="E24" s="47"/>
      <c r="F24" s="46"/>
      <c r="G24" s="46"/>
      <c r="H24" s="47"/>
      <c r="I24" s="45"/>
      <c r="J24" s="45"/>
    </row>
    <row r="25" spans="1:10" ht="15.75" thickBot="1">
      <c r="A25" s="51" t="s">
        <v>65</v>
      </c>
      <c r="B25" s="44"/>
      <c r="C25" s="45">
        <v>0.1</v>
      </c>
      <c r="D25" s="46" t="s">
        <v>41</v>
      </c>
      <c r="E25" s="47"/>
      <c r="F25" s="59" t="s">
        <v>43</v>
      </c>
      <c r="G25" s="62">
        <f>C25*A26</f>
        <v>3.325</v>
      </c>
      <c r="H25" s="63" t="s">
        <v>46</v>
      </c>
      <c r="I25" s="45"/>
      <c r="J25" s="45"/>
    </row>
    <row r="26" spans="1:10" ht="15">
      <c r="A26" s="43">
        <f>23.25+10</f>
        <v>33.25</v>
      </c>
      <c r="B26" s="44" t="s">
        <v>41</v>
      </c>
      <c r="C26" s="45"/>
      <c r="D26" s="46"/>
      <c r="E26" s="48"/>
      <c r="F26" s="48"/>
      <c r="G26" s="46"/>
      <c r="H26" s="47"/>
      <c r="I26" s="45"/>
      <c r="J26" s="45"/>
    </row>
    <row r="27" spans="1:10" ht="15.75" thickBot="1">
      <c r="A27" s="43"/>
      <c r="B27" s="44"/>
      <c r="C27" s="45"/>
      <c r="D27" s="46"/>
      <c r="E27" s="46"/>
      <c r="F27" s="46"/>
      <c r="G27" s="46"/>
      <c r="H27" s="47"/>
      <c r="I27" s="45"/>
      <c r="J27" s="45"/>
    </row>
    <row r="28" spans="1:10" ht="15.75" thickBot="1">
      <c r="A28" s="51" t="s">
        <v>66</v>
      </c>
      <c r="B28" s="44"/>
      <c r="C28" s="45">
        <v>0.4</v>
      </c>
      <c r="D28" s="46">
        <v>3</v>
      </c>
      <c r="E28" s="55">
        <f>C28*D28</f>
        <v>1.2000000000000002</v>
      </c>
      <c r="F28" s="55" t="s">
        <v>46</v>
      </c>
      <c r="G28" s="59" t="s">
        <v>43</v>
      </c>
      <c r="H28" s="60">
        <f>E28*A29</f>
        <v>10.8</v>
      </c>
      <c r="I28" s="61" t="s">
        <v>46</v>
      </c>
      <c r="J28" s="45"/>
    </row>
    <row r="29" spans="1:10" ht="15">
      <c r="A29" s="43">
        <v>9</v>
      </c>
      <c r="B29" s="44" t="s">
        <v>67</v>
      </c>
      <c r="C29" s="45"/>
      <c r="D29" s="46"/>
      <c r="E29" s="47"/>
      <c r="F29" s="46"/>
      <c r="G29" s="46"/>
      <c r="H29" s="47"/>
      <c r="I29" s="45"/>
      <c r="J29" s="45"/>
    </row>
    <row r="30" spans="1:10" ht="15.75" thickBot="1">
      <c r="A30" s="43"/>
      <c r="B30" s="44"/>
      <c r="C30" s="45"/>
      <c r="D30" s="46"/>
      <c r="E30" s="47"/>
      <c r="F30" s="46"/>
      <c r="G30" s="46"/>
      <c r="H30" s="47"/>
      <c r="I30" s="45"/>
      <c r="J30" s="45"/>
    </row>
    <row r="31" spans="1:10" ht="15.75" thickBot="1">
      <c r="A31" s="51" t="s">
        <v>68</v>
      </c>
      <c r="B31" s="44"/>
      <c r="C31" s="64" t="s">
        <v>43</v>
      </c>
      <c r="D31" s="62">
        <f>(A32+A33+A34)/2</f>
        <v>5.575</v>
      </c>
      <c r="E31" s="63" t="s">
        <v>46</v>
      </c>
      <c r="F31" s="46"/>
      <c r="G31" s="46"/>
      <c r="H31" s="50"/>
      <c r="I31" s="45"/>
      <c r="J31" s="45"/>
    </row>
    <row r="32" spans="1:10" ht="15">
      <c r="A32" s="43">
        <v>11.15</v>
      </c>
      <c r="B32" s="44" t="s">
        <v>46</v>
      </c>
      <c r="C32" s="49"/>
      <c r="D32" s="46"/>
      <c r="E32" s="47"/>
      <c r="F32" s="46"/>
      <c r="G32" s="46"/>
      <c r="H32" s="50"/>
      <c r="I32" s="45"/>
      <c r="J32" s="45"/>
    </row>
    <row r="33" spans="1:10" ht="15">
      <c r="A33" s="51"/>
      <c r="B33" s="44"/>
      <c r="C33" s="49"/>
      <c r="D33" s="46"/>
      <c r="E33" s="48"/>
      <c r="F33" s="48"/>
      <c r="G33" s="46"/>
      <c r="H33" s="50"/>
      <c r="I33" s="45"/>
      <c r="J33" s="45"/>
    </row>
    <row r="34" spans="1:10" ht="15">
      <c r="A34" s="43"/>
      <c r="B34" s="44"/>
      <c r="C34" s="45"/>
      <c r="D34" s="46"/>
      <c r="E34" s="47"/>
      <c r="F34" s="46"/>
      <c r="G34" s="46"/>
      <c r="H34" s="50"/>
      <c r="I34" s="45"/>
      <c r="J34" s="45"/>
    </row>
    <row r="35" spans="1:10" ht="15.75" thickBot="1">
      <c r="A35" s="51"/>
      <c r="B35" s="44"/>
      <c r="C35" s="49"/>
      <c r="D35" s="46"/>
      <c r="E35" s="47"/>
      <c r="F35" s="46"/>
      <c r="G35" s="46"/>
      <c r="H35" s="50"/>
      <c r="I35" s="45"/>
      <c r="J35" s="45"/>
    </row>
    <row r="36" spans="1:10" ht="15.75" thickBot="1">
      <c r="A36" s="51" t="s">
        <v>69</v>
      </c>
      <c r="B36" s="52"/>
      <c r="C36" s="49">
        <v>0.4</v>
      </c>
      <c r="D36" s="46" t="s">
        <v>41</v>
      </c>
      <c r="E36" s="65" t="s">
        <v>43</v>
      </c>
      <c r="F36" s="62">
        <f>C36*A37</f>
        <v>0</v>
      </c>
      <c r="G36" s="66" t="s">
        <v>46</v>
      </c>
      <c r="H36" s="50"/>
      <c r="I36" s="45"/>
      <c r="J36" s="45"/>
    </row>
    <row r="37" spans="1:10" ht="15">
      <c r="A37" s="43">
        <v>0</v>
      </c>
      <c r="B37" s="44"/>
      <c r="C37" s="45"/>
      <c r="D37" s="46"/>
      <c r="E37" s="53"/>
      <c r="F37" s="48"/>
      <c r="G37" s="46"/>
      <c r="H37" s="47"/>
      <c r="I37" s="45"/>
      <c r="J37" s="45"/>
    </row>
    <row r="38" spans="1:10" ht="15">
      <c r="A38" s="43"/>
      <c r="B38" s="44"/>
      <c r="C38" s="45"/>
      <c r="D38" s="46"/>
      <c r="E38" s="53"/>
      <c r="F38" s="48"/>
      <c r="G38" s="46"/>
      <c r="H38" s="47"/>
      <c r="I38" s="45"/>
      <c r="J38" s="45"/>
    </row>
    <row r="39" spans="1:10" ht="15.75" thickBot="1">
      <c r="A39" s="43"/>
      <c r="B39" s="44"/>
      <c r="C39" s="45"/>
      <c r="D39" s="46"/>
      <c r="E39" s="47"/>
      <c r="F39" s="46"/>
      <c r="G39" s="46"/>
      <c r="H39" s="54"/>
      <c r="I39" s="45"/>
      <c r="J39" s="45"/>
    </row>
    <row r="40" spans="1:10" ht="15.75" thickBot="1">
      <c r="A40" s="51" t="s">
        <v>44</v>
      </c>
      <c r="B40" s="44">
        <v>2.4</v>
      </c>
      <c r="C40" s="45">
        <v>1.95</v>
      </c>
      <c r="D40" s="46">
        <f>B40*C40</f>
        <v>4.68</v>
      </c>
      <c r="E40" s="47" t="s">
        <v>46</v>
      </c>
      <c r="F40" s="59" t="s">
        <v>43</v>
      </c>
      <c r="G40" s="62">
        <f>D40*A41</f>
        <v>4.68</v>
      </c>
      <c r="H40" s="63" t="s">
        <v>46</v>
      </c>
      <c r="I40" s="45"/>
      <c r="J40" s="45"/>
    </row>
    <row r="41" spans="1:10" ht="15">
      <c r="A41" s="67">
        <v>1</v>
      </c>
      <c r="B41" s="44" t="s">
        <v>67</v>
      </c>
      <c r="C41" s="45"/>
      <c r="D41" s="46"/>
      <c r="E41" s="47"/>
      <c r="F41" s="46"/>
      <c r="G41" s="46"/>
      <c r="H41" s="47"/>
      <c r="I41" s="45"/>
      <c r="J41" s="45"/>
    </row>
    <row r="42" spans="1:10" ht="15">
      <c r="A42" s="67"/>
      <c r="B42" s="44"/>
      <c r="C42" s="45"/>
      <c r="D42" s="46"/>
      <c r="E42" s="47"/>
      <c r="F42" s="46"/>
      <c r="G42" s="46"/>
      <c r="H42" s="47"/>
      <c r="I42" s="45"/>
      <c r="J42" s="45"/>
    </row>
    <row r="43" spans="1:10" ht="15.75" thickBot="1">
      <c r="A43" s="43"/>
      <c r="B43" s="44"/>
      <c r="C43" s="45"/>
      <c r="D43" s="46"/>
      <c r="E43" s="47"/>
      <c r="F43" s="46"/>
      <c r="G43" s="46"/>
      <c r="H43" s="47"/>
      <c r="I43" s="45"/>
      <c r="J43" s="45"/>
    </row>
    <row r="44" spans="1:10" ht="15.75" thickBot="1">
      <c r="A44" s="51" t="s">
        <v>40</v>
      </c>
      <c r="B44" s="44">
        <v>0.2</v>
      </c>
      <c r="C44" s="45" t="s">
        <v>41</v>
      </c>
      <c r="D44" s="59" t="s">
        <v>43</v>
      </c>
      <c r="E44" s="60">
        <f>B44*A45</f>
        <v>1</v>
      </c>
      <c r="F44" s="66" t="s">
        <v>46</v>
      </c>
      <c r="G44" s="55"/>
      <c r="H44" s="56"/>
      <c r="I44" s="45"/>
      <c r="J44" s="45"/>
    </row>
    <row r="45" spans="1:10" ht="15">
      <c r="A45" s="43">
        <v>5</v>
      </c>
      <c r="B45" s="44" t="s">
        <v>41</v>
      </c>
      <c r="C45" s="45"/>
      <c r="D45" s="46"/>
      <c r="E45" s="47"/>
      <c r="F45" s="46"/>
      <c r="G45" s="46"/>
      <c r="H45" s="47"/>
      <c r="I45" s="45"/>
      <c r="J45" s="45"/>
    </row>
    <row r="46" spans="1:10" ht="15">
      <c r="A46" s="43"/>
      <c r="B46" s="44"/>
      <c r="C46" s="45"/>
      <c r="D46" s="46"/>
      <c r="E46" s="47"/>
      <c r="F46" s="46"/>
      <c r="G46" s="46"/>
      <c r="H46" s="47"/>
      <c r="I46" s="45"/>
      <c r="J46" s="45"/>
    </row>
    <row r="47" spans="1:10" ht="15.75" thickBot="1">
      <c r="A47" s="43"/>
      <c r="B47" s="44"/>
      <c r="C47" s="45"/>
      <c r="D47" s="46"/>
      <c r="E47" s="47"/>
      <c r="F47" s="46"/>
      <c r="G47" s="46"/>
      <c r="H47" s="47"/>
      <c r="I47" s="45"/>
      <c r="J47" s="45"/>
    </row>
    <row r="48" spans="1:10" ht="15.75" thickBot="1">
      <c r="A48" s="51" t="s">
        <v>42</v>
      </c>
      <c r="B48" s="44"/>
      <c r="C48" s="45">
        <v>0.1</v>
      </c>
      <c r="D48" s="46" t="s">
        <v>41</v>
      </c>
      <c r="E48" s="65" t="s">
        <v>43</v>
      </c>
      <c r="F48" s="62">
        <f>C48*A49/2</f>
        <v>0.6200000000000001</v>
      </c>
      <c r="G48" s="66" t="s">
        <v>46</v>
      </c>
      <c r="H48" s="47"/>
      <c r="I48" s="45"/>
      <c r="J48" s="45"/>
    </row>
    <row r="49" spans="1:10" ht="15">
      <c r="A49" s="43">
        <v>12.4</v>
      </c>
      <c r="B49" s="44" t="s">
        <v>41</v>
      </c>
      <c r="C49" s="45"/>
      <c r="D49" s="46"/>
      <c r="E49" s="53"/>
      <c r="F49" s="48"/>
      <c r="G49" s="48"/>
      <c r="H49" s="47"/>
      <c r="I49" s="45"/>
      <c r="J49" s="45"/>
    </row>
    <row r="50" spans="1:10" ht="15">
      <c r="A50" s="43"/>
      <c r="B50" s="44"/>
      <c r="C50" s="45"/>
      <c r="D50" s="46"/>
      <c r="E50" s="47"/>
      <c r="F50" s="46"/>
      <c r="G50" s="46"/>
      <c r="H50" s="47"/>
      <c r="I50" s="45"/>
      <c r="J50" s="45"/>
    </row>
    <row r="51" spans="1:10" ht="15">
      <c r="A51" s="43"/>
      <c r="B51" s="44"/>
      <c r="C51" s="45"/>
      <c r="D51" s="46"/>
      <c r="E51" s="47"/>
      <c r="F51" s="46"/>
      <c r="G51" s="46"/>
      <c r="H51" s="47"/>
      <c r="I51" s="45"/>
      <c r="J51" s="45"/>
    </row>
    <row r="52" spans="1:10" ht="15">
      <c r="A52" s="43"/>
      <c r="B52" s="44"/>
      <c r="C52" s="45"/>
      <c r="D52" s="46"/>
      <c r="E52" s="47"/>
      <c r="F52" s="46"/>
      <c r="G52" s="46"/>
      <c r="H52" s="47"/>
      <c r="I52" s="45"/>
      <c r="J52" s="45"/>
    </row>
    <row r="53" spans="1:10" ht="15">
      <c r="A53" s="68" t="s">
        <v>71</v>
      </c>
      <c r="B53" s="69"/>
      <c r="C53" s="70"/>
      <c r="D53" s="75">
        <f>G55+H58+D61+F66+G70+E74+F78</f>
        <v>23.39</v>
      </c>
      <c r="E53" s="76" t="s">
        <v>46</v>
      </c>
      <c r="F53" s="71"/>
      <c r="G53" s="71"/>
      <c r="H53" s="72"/>
      <c r="I53" s="70"/>
      <c r="J53" s="70"/>
    </row>
    <row r="54" spans="1:10" ht="15.75" thickBot="1">
      <c r="A54" s="43"/>
      <c r="B54" s="44"/>
      <c r="C54" s="45"/>
      <c r="D54" s="46"/>
      <c r="E54" s="47"/>
      <c r="F54" s="46"/>
      <c r="G54" s="46"/>
      <c r="H54" s="47"/>
      <c r="I54" s="45"/>
      <c r="J54" s="45"/>
    </row>
    <row r="55" spans="1:10" ht="15.75" thickBot="1">
      <c r="A55" s="51" t="s">
        <v>65</v>
      </c>
      <c r="B55" s="44"/>
      <c r="C55" s="45">
        <v>0.1</v>
      </c>
      <c r="D55" s="46" t="s">
        <v>41</v>
      </c>
      <c r="E55" s="47"/>
      <c r="F55" s="59" t="s">
        <v>43</v>
      </c>
      <c r="G55" s="62">
        <f>C55*A56</f>
        <v>0</v>
      </c>
      <c r="H55" s="63" t="s">
        <v>46</v>
      </c>
      <c r="I55" s="45"/>
      <c r="J55" s="45"/>
    </row>
    <row r="56" spans="1:10" ht="15">
      <c r="A56" s="43">
        <v>0</v>
      </c>
      <c r="B56" s="44" t="s">
        <v>41</v>
      </c>
      <c r="C56" s="45"/>
      <c r="D56" s="46"/>
      <c r="E56" s="48"/>
      <c r="F56" s="48"/>
      <c r="G56" s="46"/>
      <c r="H56" s="47"/>
      <c r="I56" s="45"/>
      <c r="J56" s="45"/>
    </row>
    <row r="57" spans="1:10" ht="15.75" thickBot="1">
      <c r="A57" s="43"/>
      <c r="B57" s="44"/>
      <c r="C57" s="45"/>
      <c r="D57" s="46"/>
      <c r="E57" s="46"/>
      <c r="F57" s="46"/>
      <c r="G57" s="46"/>
      <c r="H57" s="47"/>
      <c r="I57" s="45"/>
      <c r="J57" s="45"/>
    </row>
    <row r="58" spans="1:10" ht="15.75" thickBot="1">
      <c r="A58" s="51" t="s">
        <v>66</v>
      </c>
      <c r="B58" s="44"/>
      <c r="C58" s="45">
        <v>0.4</v>
      </c>
      <c r="D58" s="46">
        <v>3</v>
      </c>
      <c r="E58" s="55">
        <f>C58*D58</f>
        <v>1.2000000000000002</v>
      </c>
      <c r="F58" s="55" t="s">
        <v>46</v>
      </c>
      <c r="G58" s="59" t="s">
        <v>43</v>
      </c>
      <c r="H58" s="60">
        <f>E58*A59</f>
        <v>7.200000000000001</v>
      </c>
      <c r="I58" s="61" t="s">
        <v>46</v>
      </c>
      <c r="J58" s="45"/>
    </row>
    <row r="59" spans="1:10" ht="15">
      <c r="A59" s="43">
        <v>6</v>
      </c>
      <c r="B59" s="44" t="s">
        <v>67</v>
      </c>
      <c r="C59" s="45"/>
      <c r="D59" s="46"/>
      <c r="E59" s="47"/>
      <c r="F59" s="46"/>
      <c r="G59" s="46"/>
      <c r="H59" s="47"/>
      <c r="I59" s="45"/>
      <c r="J59" s="45"/>
    </row>
    <row r="60" spans="1:10" ht="15.75" thickBot="1">
      <c r="A60" s="43"/>
      <c r="B60" s="44"/>
      <c r="C60" s="45"/>
      <c r="D60" s="46"/>
      <c r="E60" s="47"/>
      <c r="F60" s="46"/>
      <c r="G60" s="46"/>
      <c r="H60" s="47"/>
      <c r="I60" s="45"/>
      <c r="J60" s="45"/>
    </row>
    <row r="61" spans="1:10" ht="15.75" thickBot="1">
      <c r="A61" s="51" t="s">
        <v>68</v>
      </c>
      <c r="B61" s="44"/>
      <c r="C61" s="64" t="s">
        <v>43</v>
      </c>
      <c r="D61" s="62">
        <f>(A62+A63+A64)/2</f>
        <v>4.59</v>
      </c>
      <c r="E61" s="63" t="s">
        <v>46</v>
      </c>
      <c r="F61" s="46"/>
      <c r="G61" s="46"/>
      <c r="H61" s="50"/>
      <c r="I61" s="45"/>
      <c r="J61" s="45"/>
    </row>
    <row r="62" spans="1:10" ht="15">
      <c r="A62" s="43">
        <v>9.18</v>
      </c>
      <c r="B62" s="44" t="s">
        <v>46</v>
      </c>
      <c r="C62" s="49"/>
      <c r="D62" s="46"/>
      <c r="E62" s="47"/>
      <c r="F62" s="46"/>
      <c r="G62" s="46"/>
      <c r="H62" s="50"/>
      <c r="I62" s="45"/>
      <c r="J62" s="45"/>
    </row>
    <row r="63" spans="1:10" ht="15">
      <c r="A63" s="51"/>
      <c r="B63" s="44"/>
      <c r="C63" s="49"/>
      <c r="D63" s="46"/>
      <c r="E63" s="48"/>
      <c r="F63" s="48"/>
      <c r="G63" s="46"/>
      <c r="H63" s="50"/>
      <c r="I63" s="45"/>
      <c r="J63" s="45"/>
    </row>
    <row r="64" spans="1:10" ht="15">
      <c r="A64" s="43"/>
      <c r="B64" s="44"/>
      <c r="C64" s="45"/>
      <c r="D64" s="46"/>
      <c r="E64" s="47"/>
      <c r="F64" s="46"/>
      <c r="G64" s="46"/>
      <c r="H64" s="50"/>
      <c r="I64" s="45"/>
      <c r="J64" s="45"/>
    </row>
    <row r="65" spans="1:10" ht="15.75" thickBot="1">
      <c r="A65" s="51"/>
      <c r="B65" s="44"/>
      <c r="C65" s="49"/>
      <c r="D65" s="46"/>
      <c r="E65" s="47"/>
      <c r="F65" s="46"/>
      <c r="G65" s="46"/>
      <c r="H65" s="50"/>
      <c r="I65" s="45"/>
      <c r="J65" s="45"/>
    </row>
    <row r="66" spans="1:10" ht="15.75" thickBot="1">
      <c r="A66" s="51" t="s">
        <v>69</v>
      </c>
      <c r="B66" s="52"/>
      <c r="C66" s="49">
        <v>0.4</v>
      </c>
      <c r="D66" s="46" t="s">
        <v>41</v>
      </c>
      <c r="E66" s="65" t="s">
        <v>43</v>
      </c>
      <c r="F66" s="62">
        <f>C66*A67</f>
        <v>1.92</v>
      </c>
      <c r="G66" s="66" t="s">
        <v>46</v>
      </c>
      <c r="H66" s="50"/>
      <c r="I66" s="45"/>
      <c r="J66" s="45"/>
    </row>
    <row r="67" spans="1:10" ht="15">
      <c r="A67" s="43">
        <v>4.8</v>
      </c>
      <c r="B67" s="44"/>
      <c r="C67" s="45"/>
      <c r="D67" s="46"/>
      <c r="E67" s="53"/>
      <c r="F67" s="48"/>
      <c r="G67" s="46"/>
      <c r="H67" s="47"/>
      <c r="I67" s="45"/>
      <c r="J67" s="45"/>
    </row>
    <row r="68" spans="1:10" ht="15">
      <c r="A68" s="43"/>
      <c r="B68" s="44"/>
      <c r="C68" s="45"/>
      <c r="D68" s="46"/>
      <c r="E68" s="53"/>
      <c r="F68" s="48"/>
      <c r="G68" s="46"/>
      <c r="H68" s="47"/>
      <c r="I68" s="45"/>
      <c r="J68" s="45"/>
    </row>
    <row r="69" spans="1:10" ht="15.75" thickBot="1">
      <c r="A69" s="43"/>
      <c r="B69" s="44"/>
      <c r="C69" s="45"/>
      <c r="D69" s="46"/>
      <c r="E69" s="47"/>
      <c r="F69" s="46"/>
      <c r="G69" s="46"/>
      <c r="H69" s="54"/>
      <c r="I69" s="45"/>
      <c r="J69" s="45"/>
    </row>
    <row r="70" spans="1:10" ht="15.75" thickBot="1">
      <c r="A70" s="51" t="s">
        <v>44</v>
      </c>
      <c r="B70" s="44">
        <v>2.4</v>
      </c>
      <c r="C70" s="45">
        <v>1.95</v>
      </c>
      <c r="D70" s="46">
        <f>B70*C70</f>
        <v>4.68</v>
      </c>
      <c r="E70" s="47" t="s">
        <v>46</v>
      </c>
      <c r="F70" s="59" t="s">
        <v>43</v>
      </c>
      <c r="G70" s="62">
        <f>D70*A71</f>
        <v>4.68</v>
      </c>
      <c r="H70" s="63" t="s">
        <v>46</v>
      </c>
      <c r="I70" s="45"/>
      <c r="J70" s="45"/>
    </row>
    <row r="71" spans="1:10" ht="15">
      <c r="A71" s="67">
        <v>1</v>
      </c>
      <c r="B71" s="44" t="s">
        <v>67</v>
      </c>
      <c r="C71" s="45"/>
      <c r="D71" s="46"/>
      <c r="E71" s="47"/>
      <c r="F71" s="46"/>
      <c r="G71" s="46"/>
      <c r="H71" s="47"/>
      <c r="I71" s="45"/>
      <c r="J71" s="45"/>
    </row>
    <row r="72" spans="1:10" ht="15">
      <c r="A72" s="67"/>
      <c r="B72" s="44"/>
      <c r="C72" s="45"/>
      <c r="D72" s="46"/>
      <c r="E72" s="47"/>
      <c r="F72" s="46"/>
      <c r="G72" s="46"/>
      <c r="H72" s="47"/>
      <c r="I72" s="45"/>
      <c r="J72" s="45"/>
    </row>
    <row r="73" spans="1:10" ht="15.75" thickBot="1">
      <c r="A73" s="43"/>
      <c r="B73" s="44"/>
      <c r="C73" s="45"/>
      <c r="D73" s="46"/>
      <c r="E73" s="47"/>
      <c r="F73" s="46"/>
      <c r="G73" s="46"/>
      <c r="H73" s="47"/>
      <c r="I73" s="45"/>
      <c r="J73" s="45"/>
    </row>
    <row r="74" spans="1:10" ht="15.75" thickBot="1">
      <c r="A74" s="51" t="s">
        <v>40</v>
      </c>
      <c r="B74" s="44">
        <v>0.2</v>
      </c>
      <c r="C74" s="45" t="s">
        <v>41</v>
      </c>
      <c r="D74" s="59" t="s">
        <v>43</v>
      </c>
      <c r="E74" s="60">
        <f>B74*A75</f>
        <v>5</v>
      </c>
      <c r="F74" s="66" t="s">
        <v>46</v>
      </c>
      <c r="G74" s="55"/>
      <c r="H74" s="56"/>
      <c r="I74" s="45"/>
      <c r="J74" s="45"/>
    </row>
    <row r="75" spans="1:10" ht="15">
      <c r="A75" s="43">
        <v>25</v>
      </c>
      <c r="B75" s="44" t="s">
        <v>41</v>
      </c>
      <c r="C75" s="45"/>
      <c r="D75" s="46"/>
      <c r="E75" s="47"/>
      <c r="F75" s="46"/>
      <c r="G75" s="46"/>
      <c r="H75" s="47"/>
      <c r="I75" s="45"/>
      <c r="J75" s="45"/>
    </row>
    <row r="76" spans="1:10" ht="15">
      <c r="A76" s="43"/>
      <c r="B76" s="44"/>
      <c r="C76" s="45"/>
      <c r="D76" s="46"/>
      <c r="E76" s="47"/>
      <c r="F76" s="46"/>
      <c r="G76" s="46"/>
      <c r="H76" s="47"/>
      <c r="I76" s="45"/>
      <c r="J76" s="45"/>
    </row>
    <row r="77" spans="1:10" ht="15.75" thickBot="1">
      <c r="A77" s="43"/>
      <c r="B77" s="44"/>
      <c r="C77" s="45"/>
      <c r="D77" s="46"/>
      <c r="E77" s="47"/>
      <c r="F77" s="46"/>
      <c r="G77" s="46"/>
      <c r="H77" s="47"/>
      <c r="I77" s="45"/>
      <c r="J77" s="45"/>
    </row>
    <row r="78" spans="1:10" ht="15.75" thickBot="1">
      <c r="A78" s="51" t="s">
        <v>42</v>
      </c>
      <c r="B78" s="44"/>
      <c r="C78" s="45">
        <v>0.1</v>
      </c>
      <c r="D78" s="46" t="s">
        <v>41</v>
      </c>
      <c r="E78" s="65" t="s">
        <v>43</v>
      </c>
      <c r="F78" s="62">
        <f>C78*A79/2</f>
        <v>0</v>
      </c>
      <c r="G78" s="66" t="s">
        <v>46</v>
      </c>
      <c r="H78" s="47"/>
      <c r="I78" s="45"/>
      <c r="J78" s="45"/>
    </row>
    <row r="79" spans="1:10" ht="15">
      <c r="A79" s="43">
        <v>0</v>
      </c>
      <c r="B79" s="44" t="s">
        <v>41</v>
      </c>
      <c r="C79" s="45"/>
      <c r="D79" s="46"/>
      <c r="E79" s="53"/>
      <c r="F79" s="48"/>
      <c r="G79" s="48"/>
      <c r="H79" s="47"/>
      <c r="I79" s="45"/>
      <c r="J79" s="45"/>
    </row>
    <row r="80" spans="1:10" ht="15">
      <c r="A80" s="43"/>
      <c r="B80" s="44"/>
      <c r="C80" s="45"/>
      <c r="D80" s="46"/>
      <c r="E80" s="47"/>
      <c r="F80" s="46"/>
      <c r="G80" s="46"/>
      <c r="H80" s="47"/>
      <c r="I80" s="45"/>
      <c r="J80" s="45"/>
    </row>
    <row r="81" spans="1:10" ht="15.75" thickBot="1">
      <c r="A81" s="43"/>
      <c r="B81" s="44"/>
      <c r="C81" s="45"/>
      <c r="D81" s="46"/>
      <c r="E81" s="47"/>
      <c r="F81" s="46"/>
      <c r="G81" s="46"/>
      <c r="H81" s="47"/>
      <c r="I81" s="45"/>
      <c r="J81" s="45"/>
    </row>
    <row r="82" spans="1:10" ht="15.75" thickBot="1">
      <c r="A82" s="73" t="s">
        <v>77</v>
      </c>
      <c r="B82" s="74">
        <v>13</v>
      </c>
      <c r="C82" s="61" t="s">
        <v>67</v>
      </c>
      <c r="D82" s="46"/>
      <c r="E82" s="47"/>
      <c r="F82" s="48"/>
      <c r="G82" s="48"/>
      <c r="H82" s="47"/>
      <c r="I82" s="45"/>
      <c r="J82" s="45"/>
    </row>
    <row r="83" spans="1:10" ht="15">
      <c r="A83" s="43"/>
      <c r="B83" s="44"/>
      <c r="C83" s="45"/>
      <c r="D83" s="46"/>
      <c r="E83" s="47"/>
      <c r="F83" s="46"/>
      <c r="G83" s="46"/>
      <c r="H83" s="47"/>
      <c r="I83" s="45"/>
      <c r="J83" s="45"/>
    </row>
    <row r="84" spans="1:10" ht="15">
      <c r="A84" s="51"/>
      <c r="B84" s="44"/>
      <c r="C84" s="45"/>
      <c r="D84" s="46"/>
      <c r="E84" s="47"/>
      <c r="F84" s="46"/>
      <c r="G84" s="46"/>
      <c r="H84" s="47"/>
      <c r="I84" s="45"/>
      <c r="J84" s="45"/>
    </row>
    <row r="85" spans="1:10" ht="15">
      <c r="A85" s="68" t="s">
        <v>72</v>
      </c>
      <c r="B85" s="69"/>
      <c r="C85" s="70"/>
      <c r="D85" s="75">
        <f>G87+H90+D93+F98+G102++E106+F110+B116</f>
        <v>59.10000000000001</v>
      </c>
      <c r="E85" s="76" t="s">
        <v>46</v>
      </c>
      <c r="F85" s="71"/>
      <c r="G85" s="71"/>
      <c r="H85" s="72"/>
      <c r="I85" s="70"/>
      <c r="J85" s="70"/>
    </row>
    <row r="86" spans="1:10" ht="15.75" thickBot="1">
      <c r="A86" s="43"/>
      <c r="B86" s="44"/>
      <c r="C86" s="45"/>
      <c r="D86" s="46"/>
      <c r="E86" s="47"/>
      <c r="F86" s="46"/>
      <c r="G86" s="46"/>
      <c r="H86" s="47"/>
      <c r="I86" s="45"/>
      <c r="J86" s="45"/>
    </row>
    <row r="87" spans="1:10" ht="15.75" thickBot="1">
      <c r="A87" s="51" t="s">
        <v>65</v>
      </c>
      <c r="B87" s="44"/>
      <c r="C87" s="45">
        <v>0.1</v>
      </c>
      <c r="D87" s="46" t="s">
        <v>41</v>
      </c>
      <c r="E87" s="47"/>
      <c r="F87" s="59" t="s">
        <v>43</v>
      </c>
      <c r="G87" s="62">
        <f>C87*A88</f>
        <v>0</v>
      </c>
      <c r="H87" s="63" t="s">
        <v>46</v>
      </c>
      <c r="I87" s="45"/>
      <c r="J87" s="45"/>
    </row>
    <row r="88" spans="1:10" ht="15">
      <c r="A88" s="43">
        <v>0</v>
      </c>
      <c r="B88" s="44" t="s">
        <v>41</v>
      </c>
      <c r="C88" s="45"/>
      <c r="D88" s="46"/>
      <c r="E88" s="48"/>
      <c r="F88" s="48"/>
      <c r="G88" s="46"/>
      <c r="H88" s="47"/>
      <c r="I88" s="45"/>
      <c r="J88" s="45"/>
    </row>
    <row r="89" spans="1:10" ht="15.75" thickBot="1">
      <c r="A89" s="43"/>
      <c r="B89" s="44"/>
      <c r="C89" s="45"/>
      <c r="D89" s="46"/>
      <c r="E89" s="46"/>
      <c r="F89" s="46"/>
      <c r="G89" s="46"/>
      <c r="H89" s="47"/>
      <c r="I89" s="45"/>
      <c r="J89" s="45"/>
    </row>
    <row r="90" spans="1:10" ht="15.75" thickBot="1">
      <c r="A90" s="51" t="s">
        <v>66</v>
      </c>
      <c r="B90" s="44"/>
      <c r="C90" s="45">
        <v>0.4</v>
      </c>
      <c r="D90" s="46">
        <v>3</v>
      </c>
      <c r="E90" s="55">
        <f>C90*D90</f>
        <v>1.2000000000000002</v>
      </c>
      <c r="F90" s="55" t="s">
        <v>46</v>
      </c>
      <c r="G90" s="59" t="s">
        <v>43</v>
      </c>
      <c r="H90" s="60">
        <f>E90*A91</f>
        <v>20.400000000000002</v>
      </c>
      <c r="I90" s="61" t="s">
        <v>46</v>
      </c>
      <c r="J90" s="45"/>
    </row>
    <row r="91" spans="1:10" ht="15">
      <c r="A91" s="43">
        <v>17</v>
      </c>
      <c r="B91" s="44" t="s">
        <v>67</v>
      </c>
      <c r="C91" s="45"/>
      <c r="D91" s="46"/>
      <c r="E91" s="47"/>
      <c r="F91" s="46"/>
      <c r="G91" s="46"/>
      <c r="H91" s="47"/>
      <c r="I91" s="45"/>
      <c r="J91" s="45"/>
    </row>
    <row r="92" spans="1:10" ht="15.75" thickBot="1">
      <c r="A92" s="43"/>
      <c r="B92" s="44"/>
      <c r="C92" s="45"/>
      <c r="D92" s="46"/>
      <c r="E92" s="47"/>
      <c r="F92" s="46"/>
      <c r="G92" s="46"/>
      <c r="H92" s="47"/>
      <c r="I92" s="45"/>
      <c r="J92" s="45"/>
    </row>
    <row r="93" spans="1:10" ht="15.75" thickBot="1">
      <c r="A93" s="51" t="s">
        <v>68</v>
      </c>
      <c r="B93" s="44"/>
      <c r="C93" s="64" t="s">
        <v>43</v>
      </c>
      <c r="D93" s="62">
        <f>(A94+A95+A96)/2</f>
        <v>0</v>
      </c>
      <c r="E93" s="63" t="s">
        <v>46</v>
      </c>
      <c r="F93" s="46"/>
      <c r="G93" s="46"/>
      <c r="H93" s="50"/>
      <c r="I93" s="45"/>
      <c r="J93" s="45"/>
    </row>
    <row r="94" spans="1:10" ht="15">
      <c r="A94" s="43">
        <v>0</v>
      </c>
      <c r="B94" s="44" t="s">
        <v>46</v>
      </c>
      <c r="C94" s="49"/>
      <c r="D94" s="46"/>
      <c r="E94" s="47"/>
      <c r="F94" s="46"/>
      <c r="G94" s="46"/>
      <c r="H94" s="50"/>
      <c r="I94" s="45"/>
      <c r="J94" s="45"/>
    </row>
    <row r="95" spans="1:10" ht="15">
      <c r="A95" s="51"/>
      <c r="B95" s="44"/>
      <c r="C95" s="49"/>
      <c r="D95" s="46"/>
      <c r="E95" s="48"/>
      <c r="F95" s="48"/>
      <c r="G95" s="46"/>
      <c r="H95" s="50"/>
      <c r="I95" s="45"/>
      <c r="J95" s="45"/>
    </row>
    <row r="96" spans="1:10" ht="15">
      <c r="A96" s="43"/>
      <c r="B96" s="44"/>
      <c r="C96" s="45"/>
      <c r="D96" s="46"/>
      <c r="E96" s="47"/>
      <c r="F96" s="46"/>
      <c r="G96" s="46"/>
      <c r="H96" s="50"/>
      <c r="I96" s="45"/>
      <c r="J96" s="45"/>
    </row>
    <row r="97" spans="1:10" ht="15.75" thickBot="1">
      <c r="A97" s="51"/>
      <c r="B97" s="44"/>
      <c r="C97" s="49"/>
      <c r="D97" s="46"/>
      <c r="E97" s="47"/>
      <c r="F97" s="46"/>
      <c r="G97" s="46"/>
      <c r="H97" s="50"/>
      <c r="I97" s="45"/>
      <c r="J97" s="45"/>
    </row>
    <row r="98" spans="1:10" ht="15.75" thickBot="1">
      <c r="A98" s="51" t="s">
        <v>69</v>
      </c>
      <c r="B98" s="52"/>
      <c r="C98" s="49">
        <v>0.4</v>
      </c>
      <c r="D98" s="46" t="s">
        <v>41</v>
      </c>
      <c r="E98" s="65" t="s">
        <v>43</v>
      </c>
      <c r="F98" s="62">
        <f>C98*A99</f>
        <v>0</v>
      </c>
      <c r="G98" s="66" t="s">
        <v>46</v>
      </c>
      <c r="H98" s="50"/>
      <c r="I98" s="45"/>
      <c r="J98" s="45"/>
    </row>
    <row r="99" spans="1:10" ht="15">
      <c r="A99" s="43">
        <v>0</v>
      </c>
      <c r="B99" s="44"/>
      <c r="C99" s="45"/>
      <c r="D99" s="46"/>
      <c r="E99" s="53"/>
      <c r="F99" s="48"/>
      <c r="G99" s="46"/>
      <c r="H99" s="47"/>
      <c r="I99" s="45"/>
      <c r="J99" s="45"/>
    </row>
    <row r="100" spans="1:10" ht="15">
      <c r="A100" s="43"/>
      <c r="B100" s="44"/>
      <c r="C100" s="45"/>
      <c r="D100" s="46"/>
      <c r="E100" s="53"/>
      <c r="F100" s="48"/>
      <c r="G100" s="46"/>
      <c r="H100" s="47"/>
      <c r="I100" s="45"/>
      <c r="J100" s="45"/>
    </row>
    <row r="101" spans="1:10" ht="15.75" thickBot="1">
      <c r="A101" s="43"/>
      <c r="B101" s="44"/>
      <c r="C101" s="45"/>
      <c r="D101" s="46"/>
      <c r="E101" s="47"/>
      <c r="F101" s="46"/>
      <c r="G101" s="46"/>
      <c r="H101" s="54"/>
      <c r="I101" s="45"/>
      <c r="J101" s="45"/>
    </row>
    <row r="102" spans="1:10" ht="15.75" thickBot="1">
      <c r="A102" s="51" t="s">
        <v>44</v>
      </c>
      <c r="B102" s="44">
        <v>2.4</v>
      </c>
      <c r="C102" s="45">
        <v>1.95</v>
      </c>
      <c r="D102" s="46">
        <f>B102*C102</f>
        <v>4.68</v>
      </c>
      <c r="E102" s="47" t="s">
        <v>46</v>
      </c>
      <c r="F102" s="59" t="s">
        <v>43</v>
      </c>
      <c r="G102" s="62">
        <f>D102*A103</f>
        <v>0</v>
      </c>
      <c r="H102" s="63" t="s">
        <v>46</v>
      </c>
      <c r="I102" s="45"/>
      <c r="J102" s="45"/>
    </row>
    <row r="103" spans="1:10" ht="15">
      <c r="A103" s="67">
        <v>0</v>
      </c>
      <c r="B103" s="44" t="s">
        <v>67</v>
      </c>
      <c r="C103" s="45"/>
      <c r="D103" s="46"/>
      <c r="E103" s="47"/>
      <c r="F103" s="46"/>
      <c r="G103" s="46"/>
      <c r="H103" s="47"/>
      <c r="I103" s="45"/>
      <c r="J103" s="45"/>
    </row>
    <row r="104" spans="1:10" ht="15">
      <c r="A104" s="67"/>
      <c r="B104" s="44"/>
      <c r="C104" s="45"/>
      <c r="D104" s="46"/>
      <c r="E104" s="47"/>
      <c r="F104" s="46"/>
      <c r="G104" s="46"/>
      <c r="H104" s="47"/>
      <c r="I104" s="45"/>
      <c r="J104" s="45"/>
    </row>
    <row r="105" spans="1:10" ht="15.75" thickBot="1">
      <c r="A105" s="43"/>
      <c r="B105" s="44"/>
      <c r="C105" s="45"/>
      <c r="D105" s="46"/>
      <c r="E105" s="47"/>
      <c r="F105" s="46"/>
      <c r="G105" s="46"/>
      <c r="H105" s="47"/>
      <c r="I105" s="45"/>
      <c r="J105" s="45"/>
    </row>
    <row r="106" spans="1:10" ht="15.75" thickBot="1">
      <c r="A106" s="51" t="s">
        <v>40</v>
      </c>
      <c r="B106" s="44">
        <v>0.2</v>
      </c>
      <c r="C106" s="45" t="s">
        <v>41</v>
      </c>
      <c r="D106" s="59" t="s">
        <v>43</v>
      </c>
      <c r="E106" s="60">
        <f>B106*A107</f>
        <v>23.25</v>
      </c>
      <c r="F106" s="66" t="s">
        <v>46</v>
      </c>
      <c r="G106" s="55"/>
      <c r="H106" s="56"/>
      <c r="I106" s="45"/>
      <c r="J106" s="45"/>
    </row>
    <row r="107" spans="1:10" ht="15">
      <c r="A107" s="43">
        <f>5+46.25+14.4+50.6</f>
        <v>116.25</v>
      </c>
      <c r="B107" s="44" t="s">
        <v>41</v>
      </c>
      <c r="C107" s="45"/>
      <c r="D107" s="46"/>
      <c r="E107" s="47"/>
      <c r="F107" s="46"/>
      <c r="G107" s="46"/>
      <c r="H107" s="47"/>
      <c r="I107" s="45"/>
      <c r="J107" s="45"/>
    </row>
    <row r="108" spans="1:10" ht="15">
      <c r="A108" s="43"/>
      <c r="B108" s="44"/>
      <c r="C108" s="45"/>
      <c r="D108" s="46"/>
      <c r="E108" s="47"/>
      <c r="F108" s="46"/>
      <c r="G108" s="46"/>
      <c r="H108" s="47"/>
      <c r="I108" s="45"/>
      <c r="J108" s="45"/>
    </row>
    <row r="109" spans="1:10" ht="15.75" thickBot="1">
      <c r="A109" s="43"/>
      <c r="B109" s="44"/>
      <c r="C109" s="45"/>
      <c r="D109" s="46"/>
      <c r="E109" s="47"/>
      <c r="F109" s="46"/>
      <c r="G109" s="46"/>
      <c r="H109" s="47"/>
      <c r="I109" s="45"/>
      <c r="J109" s="45"/>
    </row>
    <row r="110" spans="1:10" ht="15.75" thickBot="1">
      <c r="A110" s="51" t="s">
        <v>73</v>
      </c>
      <c r="B110" s="44"/>
      <c r="C110" s="45">
        <v>0.2</v>
      </c>
      <c r="D110" s="46" t="s">
        <v>41</v>
      </c>
      <c r="E110" s="65" t="s">
        <v>43</v>
      </c>
      <c r="F110" s="62">
        <f>C110*A111/2</f>
        <v>1.75</v>
      </c>
      <c r="G110" s="66" t="s">
        <v>46</v>
      </c>
      <c r="H110" s="47"/>
      <c r="I110" s="45"/>
      <c r="J110" s="45"/>
    </row>
    <row r="111" spans="1:10" ht="15">
      <c r="A111" s="43">
        <v>17.5</v>
      </c>
      <c r="B111" s="44" t="s">
        <v>41</v>
      </c>
      <c r="C111" s="45"/>
      <c r="D111" s="46"/>
      <c r="E111" s="53"/>
      <c r="F111" s="48"/>
      <c r="G111" s="48"/>
      <c r="H111" s="47"/>
      <c r="I111" s="45"/>
      <c r="J111" s="45"/>
    </row>
    <row r="112" spans="1:10" ht="15">
      <c r="A112" s="43"/>
      <c r="B112" s="44"/>
      <c r="C112" s="45"/>
      <c r="D112" s="46"/>
      <c r="E112" s="47"/>
      <c r="F112" s="46"/>
      <c r="G112" s="46"/>
      <c r="H112" s="47"/>
      <c r="I112" s="45"/>
      <c r="J112" s="45"/>
    </row>
    <row r="113" spans="1:10" ht="15.75" thickBot="1">
      <c r="A113" s="43"/>
      <c r="B113" s="44"/>
      <c r="C113" s="45"/>
      <c r="D113" s="46"/>
      <c r="E113" s="47"/>
      <c r="F113" s="46"/>
      <c r="G113" s="46"/>
      <c r="H113" s="47"/>
      <c r="I113" s="45"/>
      <c r="J113" s="45"/>
    </row>
    <row r="114" spans="1:10" ht="15.75" thickBot="1">
      <c r="A114" s="73" t="s">
        <v>77</v>
      </c>
      <c r="B114" s="74">
        <v>56</v>
      </c>
      <c r="C114" s="61" t="s">
        <v>67</v>
      </c>
      <c r="D114" s="46"/>
      <c r="E114" s="47"/>
      <c r="F114" s="48"/>
      <c r="G114" s="48"/>
      <c r="H114" s="47"/>
      <c r="I114" s="45"/>
      <c r="J114" s="45"/>
    </row>
    <row r="115" spans="1:10" ht="15.75" thickBot="1">
      <c r="A115" s="43"/>
      <c r="B115" s="44"/>
      <c r="C115" s="45"/>
      <c r="D115" s="46"/>
      <c r="E115" s="47"/>
      <c r="F115" s="46"/>
      <c r="G115" s="46"/>
      <c r="H115" s="47"/>
      <c r="I115" s="45"/>
      <c r="J115" s="45"/>
    </row>
    <row r="116" spans="1:10" ht="15.75" thickBot="1">
      <c r="A116" s="73" t="s">
        <v>74</v>
      </c>
      <c r="B116" s="74">
        <f>3.4+5+5.3</f>
        <v>13.7</v>
      </c>
      <c r="C116" s="61" t="s">
        <v>46</v>
      </c>
      <c r="D116" s="46"/>
      <c r="E116" s="47"/>
      <c r="F116" s="48"/>
      <c r="G116" s="48"/>
      <c r="H116" s="53"/>
      <c r="I116" s="45"/>
      <c r="J116" s="45"/>
    </row>
    <row r="117" spans="1:10" ht="15">
      <c r="A117" s="43"/>
      <c r="B117" s="44"/>
      <c r="C117" s="45"/>
      <c r="D117" s="46"/>
      <c r="E117" s="47"/>
      <c r="F117" s="46"/>
      <c r="G117" s="46"/>
      <c r="H117" s="47"/>
      <c r="I117" s="45"/>
      <c r="J117" s="45"/>
    </row>
    <row r="118" spans="1:10" ht="15">
      <c r="A118" s="43"/>
      <c r="B118" s="44"/>
      <c r="C118" s="45"/>
      <c r="D118" s="46"/>
      <c r="E118" s="47"/>
      <c r="F118" s="46"/>
      <c r="G118" s="46"/>
      <c r="H118" s="47"/>
      <c r="I118" s="45"/>
      <c r="J118" s="45"/>
    </row>
    <row r="119" spans="1:10" ht="15">
      <c r="A119" s="43"/>
      <c r="B119" s="44"/>
      <c r="C119" s="45"/>
      <c r="D119" s="46"/>
      <c r="E119" s="47"/>
      <c r="F119" s="46"/>
      <c r="G119" s="48"/>
      <c r="H119" s="53"/>
      <c r="I119" s="45"/>
      <c r="J119" s="45"/>
    </row>
    <row r="120" spans="1:10" ht="15">
      <c r="A120" s="43"/>
      <c r="B120" s="44"/>
      <c r="C120" s="45"/>
      <c r="D120" s="46"/>
      <c r="E120" s="47"/>
      <c r="F120" s="46"/>
      <c r="G120" s="46"/>
      <c r="H120" s="47"/>
      <c r="I120" s="45"/>
      <c r="J120" s="45"/>
    </row>
    <row r="121" spans="1:10" ht="15">
      <c r="A121" s="51"/>
      <c r="B121" s="57"/>
      <c r="C121" s="58"/>
      <c r="D121" s="46"/>
      <c r="E121" s="47"/>
      <c r="F121" s="46"/>
      <c r="G121" s="46"/>
      <c r="H121" s="47"/>
      <c r="I121" s="45"/>
      <c r="J121" s="45"/>
    </row>
    <row r="122" spans="1:10" ht="15">
      <c r="A122" s="43"/>
      <c r="B122" s="44"/>
      <c r="C122" s="45"/>
      <c r="D122" s="46"/>
      <c r="E122" s="47"/>
      <c r="F122" s="46"/>
      <c r="G122" s="46"/>
      <c r="H122" s="47"/>
      <c r="I122" s="45"/>
      <c r="J122" s="45"/>
    </row>
    <row r="123" spans="1:10" ht="15">
      <c r="A123" s="43"/>
      <c r="B123" s="44"/>
      <c r="C123" s="45"/>
      <c r="D123" s="46"/>
      <c r="E123" s="47"/>
      <c r="F123" s="46"/>
      <c r="G123" s="46"/>
      <c r="H123" s="47"/>
      <c r="I123" s="45"/>
      <c r="J123" s="45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Camila Rodrigues de Moraes Claudio</cp:lastModifiedBy>
  <cp:lastPrinted>2022-07-08T17:56:44Z</cp:lastPrinted>
  <dcterms:created xsi:type="dcterms:W3CDTF">2022-03-31T13:26:06Z</dcterms:created>
  <dcterms:modified xsi:type="dcterms:W3CDTF">2022-07-08T17:57:09Z</dcterms:modified>
  <cp:category/>
  <cp:version/>
  <cp:contentType/>
  <cp:contentStatus/>
</cp:coreProperties>
</file>