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cronograma" sheetId="6" r:id="rId1"/>
    <sheet name="PLANILHA" sheetId="2" r:id="rId2"/>
    <sheet name="MEMÓRIA CÁLCULO" sheetId="3" r:id="rId3"/>
    <sheet name="MEMÓRIA SINALIZAÇÃO VIÁRIA" sheetId="5" r:id="rId4"/>
  </sheets>
  <definedNames>
    <definedName name="_xlnm.Print_Area" localSheetId="0">'cronograma'!$A$1:$G$34</definedName>
    <definedName name="_xlnm.Print_Area" localSheetId="1">'PLANILHA'!$A$1:$H$43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<sst xmlns="http://schemas.openxmlformats.org/spreadsheetml/2006/main" count="185" uniqueCount="101">
  <si>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</si>
  <si>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</si>
  <si>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</si>
  <si>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</si>
  <si>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</si>
  <si>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</si>
  <si>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</si>
  <si>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</si>
  <si>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m²</t>
  </si>
  <si>
    <t>1.</t>
  </si>
  <si>
    <t>1.1</t>
  </si>
  <si>
    <t>2.</t>
  </si>
  <si>
    <t>m³</t>
  </si>
  <si>
    <t>54.03.230</t>
  </si>
  <si>
    <t>Imprimação betuminosa ligante</t>
  </si>
  <si>
    <t>54.03.210</t>
  </si>
  <si>
    <t>Camada de rolamento em concreto betuminoso usinado quente - CBUQ</t>
  </si>
  <si>
    <t>062100 SIURB INFRA</t>
  </si>
  <si>
    <t>unid.</t>
  </si>
  <si>
    <t>2.1</t>
  </si>
  <si>
    <t>2.2</t>
  </si>
  <si>
    <t>Imprimação betuminosa impermeabilizante</t>
  </si>
  <si>
    <t>54.03.240</t>
  </si>
  <si>
    <t>3.</t>
  </si>
  <si>
    <t>3.1</t>
  </si>
  <si>
    <t>SINALIZAÇÃO VIÁRIA</t>
  </si>
  <si>
    <t>PLANILHA ORÇAMENTÁRIA</t>
  </si>
  <si>
    <t>OBRA:</t>
  </si>
  <si>
    <t>LOCAL:</t>
  </si>
  <si>
    <t>EXECUÇÃO DE RECAPEAMENTO ASFÁLTICO EM VIAS DO MUNICÍPIO</t>
  </si>
  <si>
    <t>REFERÊNCIA:</t>
  </si>
  <si>
    <t>BDI:</t>
  </si>
  <si>
    <t>70.02.010</t>
  </si>
  <si>
    <t>Sinalização horizontal com tinta vinílica ou acrílica</t>
  </si>
  <si>
    <t>TOTAL GERAL</t>
  </si>
  <si>
    <t>TOTAL</t>
  </si>
  <si>
    <t>M3</t>
  </si>
  <si>
    <t>M2</t>
  </si>
  <si>
    <t>Autor do Projeto e Responsável Técnico</t>
  </si>
  <si>
    <t>RECAPEAMENTO ASFÁLTICO</t>
  </si>
  <si>
    <t>3.2</t>
  </si>
  <si>
    <t>Levantamento ou rebaixamento de tampao de poço de visita</t>
  </si>
  <si>
    <t>Fresagem de pavimento asfáltico com espessura até 5 cm, inclusive acomodação do material</t>
  </si>
  <si>
    <t>03.07.070</t>
  </si>
  <si>
    <t>ÁREA TOTAL</t>
  </si>
  <si>
    <t>LOCAL</t>
  </si>
  <si>
    <t>DRENAGEM DE ÁGUAS PLUVIAIS - SARJETÃO</t>
  </si>
  <si>
    <t>Demolição mecanizada de pavimento ou piso em concreto, inclusive fragmentação, carregamento, transporte até 1 quilômetro e descarregamento</t>
  </si>
  <si>
    <t>03.01.240</t>
  </si>
  <si>
    <t>Sarjeta ou sarjetão moldado no local, tipo PMSP em concreto com fck 25 MPa</t>
  </si>
  <si>
    <t>54.06.170</t>
  </si>
  <si>
    <t>FAIXA PEDESTRE</t>
  </si>
  <si>
    <t>LINHA RETENÇÃO</t>
  </si>
  <si>
    <t>LINHA BORDO</t>
  </si>
  <si>
    <t>PARE</t>
  </si>
  <si>
    <t>SARJETÃO</t>
  </si>
  <si>
    <t>COMP</t>
  </si>
  <si>
    <t>PV</t>
  </si>
  <si>
    <t>LINHA DUPLA</t>
  </si>
  <si>
    <t>reciclagem</t>
  </si>
  <si>
    <t>sarjetão</t>
  </si>
  <si>
    <t>Reciclagem capa / base com adição de 4% de cimento</t>
  </si>
  <si>
    <t>RECUPERAÇÃO DE PAVIMENTO</t>
  </si>
  <si>
    <t>23.13.07.01.99 DER</t>
  </si>
  <si>
    <t>4.</t>
  </si>
  <si>
    <t>4.1</t>
  </si>
  <si>
    <t>R. Vitaliano Arcangeletti</t>
  </si>
  <si>
    <t>fresagem</t>
  </si>
  <si>
    <t>Praça Dr. J. A. Correa</t>
  </si>
  <si>
    <t>Rua José Joaquim - Trecho 01</t>
  </si>
  <si>
    <t>Rua José Joaquim - Trecho 02</t>
  </si>
  <si>
    <t>Lucas Amadio Polastre</t>
  </si>
  <si>
    <t>Arquiteto e Urbanista</t>
  </si>
  <si>
    <t>CAU A146657-7</t>
  </si>
  <si>
    <t>Rua Dr. José Antônio Rodrigues Filho</t>
  </si>
  <si>
    <r>
      <t xml:space="preserve">RUA VITALIANO ARCANGELETTI, PRAÇA DR. JOSÉ AUGUSTO CORRÊA, RUA JOSÉ JOAQUIM E </t>
    </r>
    <r>
      <rPr>
        <sz val="11"/>
        <rFont val="Calibri"/>
        <family val="2"/>
        <scheme val="minor"/>
      </rPr>
      <t>R. JOSÉ ANTÔNIO RODRIGUES FILHO</t>
    </r>
  </si>
  <si>
    <t>5.</t>
  </si>
  <si>
    <t>5.1</t>
  </si>
  <si>
    <t>SERVIÇOS COMPLEMENTARES (AS BUILT)</t>
  </si>
  <si>
    <t>01.20.280</t>
  </si>
  <si>
    <t>Levantamento planimétrico de área pavimentada para veículo e pedestre</t>
  </si>
  <si>
    <t>RUA VITALIANO ARCANGELETTI</t>
  </si>
  <si>
    <t>PRAÇA DR J A CORREA</t>
  </si>
  <si>
    <t>RUA JOSÉ JOAQUIM</t>
  </si>
  <si>
    <t>TRECHO I</t>
  </si>
  <si>
    <t>TRECHO II</t>
  </si>
  <si>
    <t>RUA JOSE ANTONIO RODRIGUES FILHO</t>
  </si>
  <si>
    <t>SERVIÇOS PRELIMINARES</t>
  </si>
  <si>
    <t>Placa de identificação para obra</t>
  </si>
  <si>
    <t>02.08.020</t>
  </si>
  <si>
    <t>3.4</t>
  </si>
  <si>
    <t>5.2</t>
  </si>
  <si>
    <t>6.</t>
  </si>
  <si>
    <t>6.1</t>
  </si>
  <si>
    <t>3.3</t>
  </si>
  <si>
    <t>BOLETIM CDHU VERSÃO 191 / SIURB INFRA 06/2023 / DER 06/2023</t>
  </si>
  <si>
    <t>Tietê, 20 de outubro de 2023.</t>
  </si>
  <si>
    <t>1º MÊS</t>
  </si>
  <si>
    <t>2º MÊS</t>
  </si>
  <si>
    <t>3º MÊS</t>
  </si>
  <si>
    <t>CRONOGRAMA FÍSICO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</si>
</sst>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0" xfId="0" applyNumberFormat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2" fillId="4" borderId="0" xfId="0" applyFont="1" applyFill="1"/>
    <xf numFmtId="2" fontId="2" fillId="4" borderId="0" xfId="0" applyNumberFormat="1" applyFont="1" applyFill="1"/>
    <xf numFmtId="2" fontId="0" fillId="0" borderId="1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3" xfId="0" applyFont="1" applyFill="1" applyBorder="1" applyAlignment="1">
      <alignment horizontal="right"/>
    </xf>
    <xf numFmtId="2" fontId="2" fillId="5" borderId="13" xfId="0" applyNumberFormat="1" applyFont="1" applyFill="1" applyBorder="1"/>
    <xf numFmtId="0" fontId="2" fillId="5" borderId="1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0" fillId="0" borderId="0" xfId="0" applyNumberFormat="1" applyAlignment="1">
      <alignment vertical="center" wrapText="1"/>
    </xf>
    <xf numFmtId="10" fontId="0" fillId="0" borderId="0" xfId="0" applyNumberFormat="1"/>
    <xf numFmtId="2" fontId="0" fillId="0" borderId="0" xfId="0" applyNumberForma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76200</xdr:rowOff>
    </xdr:from>
    <xdr:to>
      <xdr:col>6</xdr:col>
      <xdr:colOff>1181100</xdr:colOff>
      <xdr:row>7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6200"/>
          <a:ext cx="7343775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152400</xdr:colOff>
      <xdr:row>17</xdr:row>
      <xdr:rowOff>180975</xdr:rowOff>
    </xdr:from>
    <xdr:to>
      <xdr:col>4</xdr:col>
      <xdr:colOff>1114425</xdr:colOff>
      <xdr:row>17</xdr:row>
      <xdr:rowOff>180975</xdr:rowOff>
    </xdr:to>
    <xdr:cxnSp macro="">
      <xdr:nvCxnSpPr>
        <xdr:cNvPr id="4" name="Conector reto 3"/>
        <xdr:cNvCxnSpPr/>
      </xdr:nvCxnSpPr>
      <xdr:spPr>
        <a:xfrm flipV="1">
          <a:off x="4286250" y="3810000"/>
          <a:ext cx="9620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18</xdr:row>
      <xdr:rowOff>180975</xdr:rowOff>
    </xdr:from>
    <xdr:to>
      <xdr:col>5</xdr:col>
      <xdr:colOff>1066800</xdr:colOff>
      <xdr:row>18</xdr:row>
      <xdr:rowOff>180975</xdr:rowOff>
    </xdr:to>
    <xdr:cxnSp macro="">
      <xdr:nvCxnSpPr>
        <xdr:cNvPr id="6" name="Conector reto 5"/>
        <xdr:cNvCxnSpPr/>
      </xdr:nvCxnSpPr>
      <xdr:spPr>
        <a:xfrm>
          <a:off x="4267200" y="4295775"/>
          <a:ext cx="21621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19</xdr:row>
      <xdr:rowOff>190500</xdr:rowOff>
    </xdr:from>
    <xdr:to>
      <xdr:col>6</xdr:col>
      <xdr:colOff>1095375</xdr:colOff>
      <xdr:row>19</xdr:row>
      <xdr:rowOff>190500</xdr:rowOff>
    </xdr:to>
    <xdr:cxnSp macro="">
      <xdr:nvCxnSpPr>
        <xdr:cNvPr id="7" name="Conector reto 6"/>
        <xdr:cNvCxnSpPr/>
      </xdr:nvCxnSpPr>
      <xdr:spPr>
        <a:xfrm>
          <a:off x="5495925" y="4791075"/>
          <a:ext cx="21621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20</xdr:row>
      <xdr:rowOff>142875</xdr:rowOff>
    </xdr:from>
    <xdr:to>
      <xdr:col>6</xdr:col>
      <xdr:colOff>1114425</xdr:colOff>
      <xdr:row>20</xdr:row>
      <xdr:rowOff>142875</xdr:rowOff>
    </xdr:to>
    <xdr:cxnSp macro="">
      <xdr:nvCxnSpPr>
        <xdr:cNvPr id="8" name="Conector reto 7"/>
        <xdr:cNvCxnSpPr/>
      </xdr:nvCxnSpPr>
      <xdr:spPr>
        <a:xfrm>
          <a:off x="6724650" y="5210175"/>
          <a:ext cx="9525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21</xdr:row>
      <xdr:rowOff>200025</xdr:rowOff>
    </xdr:from>
    <xdr:to>
      <xdr:col>6</xdr:col>
      <xdr:colOff>1114425</xdr:colOff>
      <xdr:row>21</xdr:row>
      <xdr:rowOff>200025</xdr:rowOff>
    </xdr:to>
    <xdr:cxnSp macro="">
      <xdr:nvCxnSpPr>
        <xdr:cNvPr id="9" name="Conector reto 8"/>
        <xdr:cNvCxnSpPr/>
      </xdr:nvCxnSpPr>
      <xdr:spPr>
        <a:xfrm>
          <a:off x="6743700" y="5734050"/>
          <a:ext cx="9334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22</xdr:row>
      <xdr:rowOff>161925</xdr:rowOff>
    </xdr:from>
    <xdr:to>
      <xdr:col>6</xdr:col>
      <xdr:colOff>1104900</xdr:colOff>
      <xdr:row>22</xdr:row>
      <xdr:rowOff>161925</xdr:rowOff>
    </xdr:to>
    <xdr:cxnSp macro="">
      <xdr:nvCxnSpPr>
        <xdr:cNvPr id="10" name="Conector reto 9"/>
        <xdr:cNvCxnSpPr/>
      </xdr:nvCxnSpPr>
      <xdr:spPr>
        <a:xfrm>
          <a:off x="6743700" y="6134100"/>
          <a:ext cx="9239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7</xdr:col>
      <xdr:colOff>895350</xdr:colOff>
      <xdr:row>9</xdr:row>
      <xdr:rowOff>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8839200" cy="1666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G35"/>
  <sheetViews>
    <sheetView tabSelected="1" workbookViewId="0" topLeftCell="A1">
      <selection activeCell="L23" sqref="L23"/>
    </sheetView>
  </sheetViews>
  <sheetFormatPr defaultColWidth="9.140625" defaultRowHeight="15"/>
  <cols>
    <col min="1" max="1" width="9.140625" style="4" customWidth="1"/>
    <col min="2" max="2" width="14.8515625" style="1" customWidth="1"/>
    <col min="3" max="3" width="20.00390625" style="0" customWidth="1"/>
    <col min="4" max="4" width="18.00390625" style="4" customWidth="1"/>
    <col min="5" max="5" width="18.421875" style="0" customWidth="1"/>
    <col min="6" max="6" width="18.00390625" style="0" customWidth="1"/>
    <col min="7" max="7" width="18.710937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10" spans="1:7" ht="25.5" customHeight="1">
      <c r="A10" s="97" t="s">
        <v>100</v>
      </c>
      <c r="B10" s="97"/>
      <c r="C10" s="97"/>
      <c r="D10" s="97"/>
      <c r="E10" s="97"/>
      <c r="F10" s="97"/>
      <c r="G10" s="97"/>
    </row>
    <row r="11" spans="1:4" ht="15.75" customHeight="1">
      <c r="A11" s="7"/>
      <c r="B11" s="7"/>
      <c r="C11" s="7"/>
      <c r="D11" s="7"/>
    </row>
    <row r="12" spans="1:4" ht="15">
      <c r="A12" s="8" t="s">
        <v>27</v>
      </c>
      <c r="B12" s="94" t="s">
        <v>29</v>
      </c>
      <c r="C12" s="94"/>
      <c r="D12" s="94"/>
    </row>
    <row r="13" spans="1:4" ht="15">
      <c r="A13" s="8" t="s">
        <v>28</v>
      </c>
      <c r="B13" s="94" t="s">
        <v>75</v>
      </c>
      <c r="C13" s="94"/>
      <c r="D13" s="94"/>
    </row>
    <row r="14" spans="1:4" ht="15">
      <c r="A14" s="9" t="s">
        <v>30</v>
      </c>
      <c r="B14" s="94" t="s">
        <v>95</v>
      </c>
      <c r="C14" s="94"/>
      <c r="D14" s="94"/>
    </row>
    <row r="15" spans="1:2" ht="15">
      <c r="A15" s="8" t="s">
        <v>31</v>
      </c>
      <c r="B15" s="10">
        <v>0.2</v>
      </c>
    </row>
    <row r="17" spans="1:7" s="3" customFormat="1" ht="35.25" customHeight="1">
      <c r="A17" s="11" t="s">
        <v>0</v>
      </c>
      <c r="B17" s="96" t="s">
        <v>2</v>
      </c>
      <c r="C17" s="96"/>
      <c r="D17" s="11" t="s">
        <v>7</v>
      </c>
      <c r="E17" s="11" t="s">
        <v>97</v>
      </c>
      <c r="F17" s="11" t="s">
        <v>98</v>
      </c>
      <c r="G17" s="11" t="s">
        <v>99</v>
      </c>
    </row>
    <row r="18" spans="1:7" s="3" customFormat="1" ht="38.25" customHeight="1">
      <c r="A18" s="81" t="s">
        <v>9</v>
      </c>
      <c r="B18" s="95" t="s">
        <v>87</v>
      </c>
      <c r="C18" s="95"/>
      <c r="D18" s="82">
        <f>PLANILHA!H18</f>
        <v>6414.48</v>
      </c>
      <c r="E18" s="83">
        <f>D18</f>
        <v>6414.48</v>
      </c>
      <c r="F18" s="84"/>
      <c r="G18" s="84"/>
    </row>
    <row r="19" spans="1:7" s="3" customFormat="1" ht="38.25" customHeight="1">
      <c r="A19" s="77" t="s">
        <v>11</v>
      </c>
      <c r="B19" s="90" t="s">
        <v>62</v>
      </c>
      <c r="C19" s="90"/>
      <c r="D19" s="78">
        <f>PLANILHA!H20</f>
        <v>214171.0732088889</v>
      </c>
      <c r="E19" s="83">
        <f>D19/2</f>
        <v>107085.53660444445</v>
      </c>
      <c r="F19" s="83">
        <f>D19/2</f>
        <v>107085.53660444445</v>
      </c>
      <c r="G19" s="84"/>
    </row>
    <row r="20" spans="1:7" ht="36.75" customHeight="1">
      <c r="A20" s="77" t="s">
        <v>23</v>
      </c>
      <c r="B20" s="90" t="s">
        <v>39</v>
      </c>
      <c r="C20" s="90"/>
      <c r="D20" s="78">
        <f>PLANILHA!H23</f>
        <v>476482.79671799997</v>
      </c>
      <c r="E20" s="85"/>
      <c r="F20" s="86">
        <f>D20/2</f>
        <v>238241.39835899998</v>
      </c>
      <c r="G20" s="86">
        <f>D20/2</f>
        <v>238241.39835899998</v>
      </c>
    </row>
    <row r="21" spans="1:7" ht="36.75" customHeight="1">
      <c r="A21" s="79" t="s">
        <v>64</v>
      </c>
      <c r="B21" s="91" t="s">
        <v>25</v>
      </c>
      <c r="C21" s="91"/>
      <c r="D21" s="80">
        <f>PLANILHA!H28</f>
        <v>7603.989120000001</v>
      </c>
      <c r="E21" s="85"/>
      <c r="F21" s="85"/>
      <c r="G21" s="86">
        <f>D21</f>
        <v>7603.989120000001</v>
      </c>
    </row>
    <row r="22" spans="1:7" ht="34.5" customHeight="1">
      <c r="A22" s="79" t="s">
        <v>76</v>
      </c>
      <c r="B22" s="91" t="s">
        <v>46</v>
      </c>
      <c r="C22" s="91"/>
      <c r="D22" s="80">
        <f>PLANILHA!H30</f>
        <v>12991.141728000002</v>
      </c>
      <c r="E22" s="85"/>
      <c r="F22" s="85"/>
      <c r="G22" s="86">
        <f>D22</f>
        <v>12991.141728000002</v>
      </c>
    </row>
    <row r="23" spans="1:7" ht="35.25" customHeight="1">
      <c r="A23" s="79" t="s">
        <v>92</v>
      </c>
      <c r="B23" s="91" t="s">
        <v>78</v>
      </c>
      <c r="C23" s="91"/>
      <c r="D23" s="80">
        <f>PLANILHA!H33</f>
        <v>1839.5304000000003</v>
      </c>
      <c r="E23" s="85"/>
      <c r="F23" s="85"/>
      <c r="G23" s="86">
        <f>D23</f>
        <v>1839.5304000000003</v>
      </c>
    </row>
    <row r="24" spans="1:7" ht="29.25" customHeight="1">
      <c r="A24" s="92" t="s">
        <v>34</v>
      </c>
      <c r="B24" s="93"/>
      <c r="C24" s="93"/>
      <c r="D24" s="27">
        <f>D22+D21+D20+D19+D23+D18</f>
        <v>719503.0111748889</v>
      </c>
      <c r="E24" s="87">
        <f>SUM(E18:E23)</f>
        <v>113500.01660444445</v>
      </c>
      <c r="F24" s="87">
        <f>SUM(F18:F23)</f>
        <v>345326.9349634444</v>
      </c>
      <c r="G24" s="87">
        <f>SUM(G18:G23)</f>
        <v>260676.05960699997</v>
      </c>
    </row>
    <row r="25" spans="4:7" ht="15">
      <c r="D25" s="6"/>
      <c r="E25" s="88" t="s">
        <v>97</v>
      </c>
      <c r="F25" s="88" t="s">
        <v>98</v>
      </c>
      <c r="G25" s="88" t="s">
        <v>99</v>
      </c>
    </row>
    <row r="26" ht="15">
      <c r="D26" s="6"/>
    </row>
    <row r="27" ht="15">
      <c r="D27" s="6"/>
    </row>
    <row r="28" ht="15">
      <c r="D28" s="6"/>
    </row>
    <row r="29" spans="3:7" ht="15">
      <c r="C29" s="89" t="s">
        <v>96</v>
      </c>
      <c r="D29" s="89"/>
      <c r="E29" s="89"/>
      <c r="F29" s="89"/>
      <c r="G29" s="89"/>
    </row>
    <row r="30" spans="3:7" ht="15">
      <c r="C30" s="89"/>
      <c r="D30" s="89"/>
      <c r="E30" s="89"/>
      <c r="F30" s="89"/>
      <c r="G30" s="89"/>
    </row>
    <row r="31" spans="3:7" ht="15">
      <c r="C31" s="89" t="s">
        <v>71</v>
      </c>
      <c r="D31" s="89"/>
      <c r="E31" s="89"/>
      <c r="F31" s="89"/>
      <c r="G31" s="89"/>
    </row>
    <row r="32" spans="3:7" ht="15">
      <c r="C32" s="89" t="s">
        <v>72</v>
      </c>
      <c r="D32" s="89"/>
      <c r="E32" s="89"/>
      <c r="F32" s="89"/>
      <c r="G32" s="89"/>
    </row>
    <row r="33" spans="3:7" ht="15">
      <c r="C33" s="89" t="s">
        <v>73</v>
      </c>
      <c r="D33" s="89"/>
      <c r="E33" s="89"/>
      <c r="F33" s="89"/>
      <c r="G33" s="89"/>
    </row>
    <row r="34" spans="3:7" ht="15">
      <c r="C34" s="89" t="s">
        <v>38</v>
      </c>
      <c r="D34" s="89"/>
      <c r="E34" s="89"/>
      <c r="F34" s="89"/>
      <c r="G34" s="89"/>
    </row>
    <row r="35" ht="15">
      <c r="D35" s="76"/>
    </row>
  </sheetData>
  <mergeCells count="18">
    <mergeCell ref="A10:G10"/>
    <mergeCell ref="B12:D12"/>
    <mergeCell ref="B13:D13"/>
    <mergeCell ref="B14:D14"/>
    <mergeCell ref="B18:C18"/>
    <mergeCell ref="B19:C19"/>
    <mergeCell ref="B17:C17"/>
    <mergeCell ref="C34:G34"/>
    <mergeCell ref="B20:C20"/>
    <mergeCell ref="B21:C21"/>
    <mergeCell ref="B22:C22"/>
    <mergeCell ref="B23:C23"/>
    <mergeCell ref="A24:C24"/>
    <mergeCell ref="C29:G29"/>
    <mergeCell ref="C30:G30"/>
    <mergeCell ref="C31:G31"/>
    <mergeCell ref="C32:G32"/>
    <mergeCell ref="C33:G3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K44"/>
  <sheetViews>
    <sheetView workbookViewId="0" topLeftCell="A28">
      <selection activeCell="D38" sqref="D38:H43"/>
    </sheetView>
  </sheetViews>
  <sheetFormatPr defaultColWidth="9.140625" defaultRowHeight="15"/>
  <cols>
    <col min="1" max="1" width="12.57421875" style="4" customWidth="1"/>
    <col min="2" max="2" width="14.8515625" style="1" customWidth="1"/>
    <col min="3" max="3" width="46.00390625" style="0" customWidth="1"/>
    <col min="4" max="4" width="11.28125" style="5" customWidth="1"/>
    <col min="5" max="5" width="9.140625" style="4" customWidth="1"/>
    <col min="6" max="6" width="13.57421875" style="5" customWidth="1"/>
    <col min="7" max="7" width="14.140625" style="5" customWidth="1"/>
    <col min="8" max="8" width="18.00390625" style="4" customWidth="1"/>
    <col min="10" max="10" width="12.14062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8" ht="25.5" customHeight="1">
      <c r="A10" s="98" t="s">
        <v>26</v>
      </c>
      <c r="B10" s="98"/>
      <c r="C10" s="98"/>
      <c r="D10" s="98"/>
      <c r="E10" s="98"/>
      <c r="F10" s="98"/>
      <c r="G10" s="98"/>
      <c r="H10" s="98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">
      <c r="A12" s="8" t="s">
        <v>27</v>
      </c>
      <c r="B12" s="94" t="s">
        <v>29</v>
      </c>
      <c r="C12" s="94"/>
      <c r="D12" s="94"/>
      <c r="E12" s="94"/>
      <c r="F12" s="94"/>
      <c r="G12" s="94"/>
      <c r="H12" s="94"/>
    </row>
    <row r="13" spans="1:8" ht="15">
      <c r="A13" s="8" t="s">
        <v>28</v>
      </c>
      <c r="B13" s="94" t="s">
        <v>75</v>
      </c>
      <c r="C13" s="94"/>
      <c r="D13" s="94"/>
      <c r="E13" s="94"/>
      <c r="F13" s="94"/>
      <c r="G13" s="94"/>
      <c r="H13" s="94"/>
    </row>
    <row r="14" spans="1:8" ht="15">
      <c r="A14" s="9" t="s">
        <v>30</v>
      </c>
      <c r="B14" s="94" t="s">
        <v>95</v>
      </c>
      <c r="C14" s="94"/>
      <c r="D14" s="94"/>
      <c r="E14" s="94"/>
      <c r="F14" s="94"/>
      <c r="G14" s="94"/>
      <c r="H14" s="94"/>
    </row>
    <row r="15" spans="1:2" ht="15">
      <c r="A15" s="8" t="s">
        <v>31</v>
      </c>
      <c r="B15" s="10">
        <v>0.2</v>
      </c>
    </row>
    <row r="17" spans="1:8" s="3" customFormat="1" ht="45">
      <c r="A17" s="11" t="s">
        <v>0</v>
      </c>
      <c r="B17" s="15" t="s">
        <v>1</v>
      </c>
      <c r="C17" s="16" t="s">
        <v>2</v>
      </c>
      <c r="D17" s="17" t="s">
        <v>3</v>
      </c>
      <c r="E17" s="15" t="s">
        <v>4</v>
      </c>
      <c r="F17" s="17" t="s">
        <v>5</v>
      </c>
      <c r="G17" s="17" t="s">
        <v>6</v>
      </c>
      <c r="H17" s="15" t="s">
        <v>7</v>
      </c>
    </row>
    <row r="18" spans="1:8" s="3" customFormat="1" ht="15">
      <c r="A18" s="71" t="s">
        <v>9</v>
      </c>
      <c r="B18" s="99" t="s">
        <v>87</v>
      </c>
      <c r="C18" s="100"/>
      <c r="D18" s="25"/>
      <c r="E18" s="72"/>
      <c r="F18" s="25"/>
      <c r="G18" s="25"/>
      <c r="H18" s="26">
        <f>H19</f>
        <v>6414.48</v>
      </c>
    </row>
    <row r="19" spans="1:8" s="3" customFormat="1" ht="15">
      <c r="A19" s="61" t="s">
        <v>10</v>
      </c>
      <c r="B19" s="61" t="s">
        <v>89</v>
      </c>
      <c r="C19" s="60" t="s">
        <v>88</v>
      </c>
      <c r="D19" s="62">
        <v>6</v>
      </c>
      <c r="E19" s="61" t="s">
        <v>12</v>
      </c>
      <c r="F19" s="62">
        <v>890.9</v>
      </c>
      <c r="G19" s="62">
        <f>F19*B15+F19</f>
        <v>1069.08</v>
      </c>
      <c r="H19" s="63">
        <f>G19*D19</f>
        <v>6414.48</v>
      </c>
    </row>
    <row r="20" spans="1:8" s="3" customFormat="1" ht="18" customHeight="1">
      <c r="A20" s="56" t="s">
        <v>11</v>
      </c>
      <c r="B20" s="99" t="s">
        <v>62</v>
      </c>
      <c r="C20" s="100"/>
      <c r="D20" s="25"/>
      <c r="E20" s="57"/>
      <c r="F20" s="25"/>
      <c r="G20" s="25"/>
      <c r="H20" s="26">
        <f>SUM(H21:H22)</f>
        <v>214171.0732088889</v>
      </c>
    </row>
    <row r="21" spans="1:11" s="3" customFormat="1" ht="30">
      <c r="A21" s="61" t="s">
        <v>19</v>
      </c>
      <c r="B21" s="61" t="s">
        <v>63</v>
      </c>
      <c r="C21" s="60" t="s">
        <v>61</v>
      </c>
      <c r="D21" s="62">
        <f>'MEMÓRIA CÁLCULO'!D7*0.2</f>
        <v>887.392</v>
      </c>
      <c r="E21" s="61" t="s">
        <v>12</v>
      </c>
      <c r="F21" s="62">
        <f>J21/1.35</f>
        <v>132.27407407407406</v>
      </c>
      <c r="G21" s="62">
        <f>F21*B15+F21</f>
        <v>158.7288888888889</v>
      </c>
      <c r="H21" s="63">
        <f>G21*D21</f>
        <v>140854.7461688889</v>
      </c>
      <c r="J21" s="3">
        <v>178.57</v>
      </c>
      <c r="K21" s="74">
        <v>0.3</v>
      </c>
    </row>
    <row r="22" spans="1:8" s="3" customFormat="1" ht="15">
      <c r="A22" s="61" t="s">
        <v>20</v>
      </c>
      <c r="B22" s="64" t="s">
        <v>22</v>
      </c>
      <c r="C22" s="65" t="s">
        <v>21</v>
      </c>
      <c r="D22" s="62">
        <f>'MEMÓRIA CÁLCULO'!D7</f>
        <v>4436.96</v>
      </c>
      <c r="E22" s="61" t="s">
        <v>8</v>
      </c>
      <c r="F22" s="62">
        <v>13.77</v>
      </c>
      <c r="G22" s="62">
        <f>F22*B15+F22</f>
        <v>16.524</v>
      </c>
      <c r="H22" s="63">
        <f>G22*D22</f>
        <v>73316.32704</v>
      </c>
    </row>
    <row r="23" spans="1:8" ht="20.25" customHeight="1">
      <c r="A23" s="32" t="s">
        <v>23</v>
      </c>
      <c r="B23" s="99" t="s">
        <v>39</v>
      </c>
      <c r="C23" s="100"/>
      <c r="D23" s="25"/>
      <c r="E23" s="33"/>
      <c r="F23" s="25"/>
      <c r="G23" s="25"/>
      <c r="H23" s="26">
        <f>SUM(H24:H27)</f>
        <v>476482.79671799997</v>
      </c>
    </row>
    <row r="24" spans="1:10" ht="33" customHeight="1">
      <c r="A24" s="12" t="s">
        <v>24</v>
      </c>
      <c r="B24" s="12" t="s">
        <v>43</v>
      </c>
      <c r="C24" s="2" t="s">
        <v>42</v>
      </c>
      <c r="D24" s="13">
        <f>'MEMÓRIA CÁLCULO'!F7</f>
        <v>3227.75</v>
      </c>
      <c r="E24" s="12" t="s">
        <v>8</v>
      </c>
      <c r="F24" s="13">
        <v>8.23</v>
      </c>
      <c r="G24" s="13">
        <f>F24*B15+F24</f>
        <v>9.876000000000001</v>
      </c>
      <c r="H24" s="14">
        <f>G24*D24</f>
        <v>31877.259000000005</v>
      </c>
      <c r="J24" s="35"/>
    </row>
    <row r="25" spans="1:8" ht="15">
      <c r="A25" s="12" t="s">
        <v>40</v>
      </c>
      <c r="B25" s="12" t="s">
        <v>13</v>
      </c>
      <c r="C25" s="29" t="s">
        <v>14</v>
      </c>
      <c r="D25" s="13">
        <f>D24</f>
        <v>3227.75</v>
      </c>
      <c r="E25" s="12" t="s">
        <v>8</v>
      </c>
      <c r="F25" s="13">
        <v>7.11</v>
      </c>
      <c r="G25" s="13">
        <f>B15*F25+F25</f>
        <v>8.532</v>
      </c>
      <c r="H25" s="14">
        <f aca="true" t="shared" si="0" ref="H25:H27">G25*D25</f>
        <v>27539.163</v>
      </c>
    </row>
    <row r="26" spans="1:8" ht="30">
      <c r="A26" s="12" t="s">
        <v>94</v>
      </c>
      <c r="B26" s="12" t="s">
        <v>15</v>
      </c>
      <c r="C26" s="30" t="s">
        <v>16</v>
      </c>
      <c r="D26" s="13">
        <f>(D25+D22)*0.03</f>
        <v>229.94129999999998</v>
      </c>
      <c r="E26" s="12" t="s">
        <v>12</v>
      </c>
      <c r="F26" s="13">
        <v>1504.05</v>
      </c>
      <c r="G26" s="13">
        <f>B15*F26+F26</f>
        <v>1804.86</v>
      </c>
      <c r="H26" s="14">
        <f t="shared" si="0"/>
        <v>415011.85471799993</v>
      </c>
    </row>
    <row r="27" spans="1:11" ht="30">
      <c r="A27" s="12" t="s">
        <v>90</v>
      </c>
      <c r="B27" s="31" t="s">
        <v>17</v>
      </c>
      <c r="C27" s="30" t="s">
        <v>41</v>
      </c>
      <c r="D27" s="13">
        <f>'MEMÓRIA CÁLCULO'!C7</f>
        <v>10</v>
      </c>
      <c r="E27" s="12" t="s">
        <v>18</v>
      </c>
      <c r="F27" s="13">
        <v>171.21</v>
      </c>
      <c r="G27" s="13">
        <f>B15*F27+F27</f>
        <v>205.452</v>
      </c>
      <c r="H27" s="14">
        <f t="shared" si="0"/>
        <v>2054.52</v>
      </c>
      <c r="J27">
        <v>172.71</v>
      </c>
      <c r="K27" s="75"/>
    </row>
    <row r="28" spans="1:8" ht="20.25" customHeight="1">
      <c r="A28" s="21" t="s">
        <v>64</v>
      </c>
      <c r="B28" s="102" t="s">
        <v>25</v>
      </c>
      <c r="C28" s="103"/>
      <c r="D28" s="22"/>
      <c r="E28" s="23"/>
      <c r="F28" s="22"/>
      <c r="G28" s="22"/>
      <c r="H28" s="24">
        <f>SUM(H29:H29)</f>
        <v>7603.989120000001</v>
      </c>
    </row>
    <row r="29" spans="1:8" ht="15">
      <c r="A29" s="12" t="s">
        <v>65</v>
      </c>
      <c r="B29" s="19" t="s">
        <v>32</v>
      </c>
      <c r="C29" s="28" t="s">
        <v>33</v>
      </c>
      <c r="D29" s="18">
        <f>'MEMÓRIA SINALIZAÇÃO VIÁRIA'!J1</f>
        <v>169.52</v>
      </c>
      <c r="E29" s="19" t="s">
        <v>8</v>
      </c>
      <c r="F29" s="18">
        <v>37.38</v>
      </c>
      <c r="G29" s="18">
        <f>B15*F29+F29</f>
        <v>44.856</v>
      </c>
      <c r="H29" s="20">
        <f>D29*G29</f>
        <v>7603.989120000001</v>
      </c>
    </row>
    <row r="30" spans="1:8" ht="18" customHeight="1">
      <c r="A30" s="21" t="s">
        <v>76</v>
      </c>
      <c r="B30" s="102" t="s">
        <v>46</v>
      </c>
      <c r="C30" s="103"/>
      <c r="D30" s="22"/>
      <c r="E30" s="23"/>
      <c r="F30" s="22"/>
      <c r="G30" s="22"/>
      <c r="H30" s="24">
        <f>SUM(H31:H32)</f>
        <v>12991.141728000002</v>
      </c>
    </row>
    <row r="31" spans="1:8" ht="45">
      <c r="A31" s="12" t="s">
        <v>77</v>
      </c>
      <c r="B31" s="12" t="s">
        <v>48</v>
      </c>
      <c r="C31" s="30" t="s">
        <v>47</v>
      </c>
      <c r="D31" s="13">
        <f>'MEMÓRIA CÁLCULO'!E7*1</f>
        <v>47.400000000000006</v>
      </c>
      <c r="E31" s="12" t="s">
        <v>8</v>
      </c>
      <c r="F31" s="13">
        <v>31.13</v>
      </c>
      <c r="G31" s="13">
        <f>B15*F31+F31</f>
        <v>37.356</v>
      </c>
      <c r="H31" s="14">
        <f>G31*D31</f>
        <v>1770.6744000000003</v>
      </c>
    </row>
    <row r="32" spans="1:8" ht="30">
      <c r="A32" s="12" t="s">
        <v>91</v>
      </c>
      <c r="B32" s="12" t="s">
        <v>50</v>
      </c>
      <c r="C32" s="42" t="s">
        <v>49</v>
      </c>
      <c r="D32" s="13">
        <f>'MEMÓRIA CÁLCULO'!F11</f>
        <v>11.376000000000001</v>
      </c>
      <c r="E32" s="12" t="s">
        <v>12</v>
      </c>
      <c r="F32" s="13">
        <v>821.94</v>
      </c>
      <c r="G32" s="13">
        <f>F32*B15+F32</f>
        <v>986.3280000000001</v>
      </c>
      <c r="H32" s="20">
        <f>G32*D32</f>
        <v>11220.467328000002</v>
      </c>
    </row>
    <row r="33" spans="1:8" ht="18.75" customHeight="1">
      <c r="A33" s="21" t="s">
        <v>92</v>
      </c>
      <c r="B33" s="102" t="s">
        <v>78</v>
      </c>
      <c r="C33" s="103"/>
      <c r="D33" s="22"/>
      <c r="E33" s="23"/>
      <c r="F33" s="22"/>
      <c r="G33" s="22"/>
      <c r="H33" s="24">
        <f>SUM(H34:H34)</f>
        <v>1839.5304000000003</v>
      </c>
    </row>
    <row r="34" spans="1:8" ht="33" customHeight="1">
      <c r="A34" s="12" t="s">
        <v>93</v>
      </c>
      <c r="B34" s="12" t="s">
        <v>79</v>
      </c>
      <c r="C34" s="30" t="s">
        <v>80</v>
      </c>
      <c r="D34" s="13">
        <f>'MEMÓRIA CÁLCULO'!B7</f>
        <v>7664.710000000001</v>
      </c>
      <c r="E34" s="12" t="s">
        <v>8</v>
      </c>
      <c r="F34" s="13">
        <v>0.2</v>
      </c>
      <c r="G34" s="13">
        <f>F34*B15+F34</f>
        <v>0.24000000000000002</v>
      </c>
      <c r="H34" s="20">
        <f>G34*D34</f>
        <v>1839.5304000000003</v>
      </c>
    </row>
    <row r="35" spans="1:8" ht="29.25" customHeight="1">
      <c r="A35" s="92" t="s">
        <v>34</v>
      </c>
      <c r="B35" s="93"/>
      <c r="C35" s="93"/>
      <c r="D35" s="93"/>
      <c r="E35" s="93"/>
      <c r="F35" s="93"/>
      <c r="G35" s="104"/>
      <c r="H35" s="27">
        <f>H30+H28+H23+H20+H33+H18</f>
        <v>719503.0111748889</v>
      </c>
    </row>
    <row r="36" ht="15">
      <c r="H36" s="6"/>
    </row>
    <row r="37" ht="15">
      <c r="H37" s="6"/>
    </row>
    <row r="38" spans="4:8" ht="15">
      <c r="D38" s="89" t="s">
        <v>96</v>
      </c>
      <c r="E38" s="89"/>
      <c r="F38" s="89"/>
      <c r="G38" s="89"/>
      <c r="H38" s="89"/>
    </row>
    <row r="39" spans="4:8" ht="15">
      <c r="D39" s="89"/>
      <c r="E39" s="89"/>
      <c r="F39" s="89"/>
      <c r="G39" s="89"/>
      <c r="H39" s="89"/>
    </row>
    <row r="40" spans="4:8" ht="15">
      <c r="D40" s="89" t="s">
        <v>71</v>
      </c>
      <c r="E40" s="89"/>
      <c r="F40" s="89"/>
      <c r="G40" s="89"/>
      <c r="H40" s="89"/>
    </row>
    <row r="41" spans="4:8" ht="15">
      <c r="D41" s="89" t="s">
        <v>72</v>
      </c>
      <c r="E41" s="89"/>
      <c r="F41" s="89"/>
      <c r="G41" s="89"/>
      <c r="H41" s="89"/>
    </row>
    <row r="42" spans="4:8" ht="15">
      <c r="D42" s="89" t="s">
        <v>73</v>
      </c>
      <c r="E42" s="89"/>
      <c r="F42" s="89"/>
      <c r="G42" s="89"/>
      <c r="H42" s="89"/>
    </row>
    <row r="43" spans="4:8" ht="15">
      <c r="D43" s="89" t="s">
        <v>38</v>
      </c>
      <c r="E43" s="89"/>
      <c r="F43" s="89"/>
      <c r="G43" s="89"/>
      <c r="H43" s="89"/>
    </row>
    <row r="44" spans="4:8" ht="15">
      <c r="D44" s="101"/>
      <c r="E44" s="101"/>
      <c r="F44" s="101"/>
      <c r="G44" s="101"/>
      <c r="H44" s="101"/>
    </row>
  </sheetData>
  <mergeCells count="18">
    <mergeCell ref="D41:H41"/>
    <mergeCell ref="D42:H42"/>
    <mergeCell ref="D44:H44"/>
    <mergeCell ref="B18:C18"/>
    <mergeCell ref="B28:C28"/>
    <mergeCell ref="A35:G35"/>
    <mergeCell ref="B30:C30"/>
    <mergeCell ref="B33:C33"/>
    <mergeCell ref="D43:H43"/>
    <mergeCell ref="D38:H38"/>
    <mergeCell ref="D39:H39"/>
    <mergeCell ref="D40:H40"/>
    <mergeCell ref="A10:H10"/>
    <mergeCell ref="B12:H12"/>
    <mergeCell ref="B13:H13"/>
    <mergeCell ref="B14:H14"/>
    <mergeCell ref="B23:C23"/>
    <mergeCell ref="B20:C2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B16" sqref="B16"/>
    </sheetView>
  </sheetViews>
  <sheetFormatPr defaultColWidth="9.140625" defaultRowHeight="15"/>
  <cols>
    <col min="1" max="1" width="40.7109375" style="0" customWidth="1"/>
    <col min="2" max="2" width="15.00390625" style="36" customWidth="1"/>
    <col min="3" max="3" width="12.7109375" style="36" customWidth="1"/>
    <col min="4" max="4" width="13.421875" style="36" customWidth="1"/>
    <col min="5" max="5" width="16.421875" style="0" customWidth="1"/>
    <col min="6" max="6" width="17.28125" style="0" customWidth="1"/>
  </cols>
  <sheetData>
    <row r="1" spans="1:6" ht="15">
      <c r="A1" s="37" t="s">
        <v>45</v>
      </c>
      <c r="B1" s="38" t="s">
        <v>44</v>
      </c>
      <c r="C1" s="38" t="s">
        <v>57</v>
      </c>
      <c r="D1" s="38" t="s">
        <v>59</v>
      </c>
      <c r="E1" s="59" t="s">
        <v>60</v>
      </c>
      <c r="F1" s="59" t="s">
        <v>67</v>
      </c>
    </row>
    <row r="2" spans="1:6" ht="15">
      <c r="A2" s="34" t="s">
        <v>74</v>
      </c>
      <c r="B2" s="39">
        <v>2009.18</v>
      </c>
      <c r="C2" s="39">
        <v>2</v>
      </c>
      <c r="D2" s="39">
        <f>B2</f>
        <v>2009.18</v>
      </c>
      <c r="E2" s="73"/>
      <c r="F2" s="73"/>
    </row>
    <row r="3" spans="1:6" ht="15">
      <c r="A3" s="34" t="s">
        <v>66</v>
      </c>
      <c r="B3" s="55">
        <v>1005.2</v>
      </c>
      <c r="C3" s="55">
        <v>2</v>
      </c>
      <c r="D3" s="55">
        <f>B3</f>
        <v>1005.2</v>
      </c>
      <c r="E3" s="73">
        <v>11.8</v>
      </c>
      <c r="F3" s="73"/>
    </row>
    <row r="4" spans="1:6" ht="15">
      <c r="A4" s="34" t="s">
        <v>68</v>
      </c>
      <c r="B4" s="55">
        <v>1128.9</v>
      </c>
      <c r="C4" s="55"/>
      <c r="D4" s="55"/>
      <c r="E4" s="73"/>
      <c r="F4" s="39">
        <f>B4</f>
        <v>1128.9</v>
      </c>
    </row>
    <row r="5" spans="1:6" ht="15">
      <c r="A5" s="34" t="s">
        <v>69</v>
      </c>
      <c r="B5" s="55">
        <v>1422.58</v>
      </c>
      <c r="C5" s="55">
        <v>3</v>
      </c>
      <c r="D5" s="55">
        <f>B5</f>
        <v>1422.58</v>
      </c>
      <c r="E5" s="73">
        <v>10.3</v>
      </c>
      <c r="F5" s="39"/>
    </row>
    <row r="6" spans="1:6" ht="15">
      <c r="A6" s="34" t="s">
        <v>70</v>
      </c>
      <c r="B6" s="55">
        <v>2098.85</v>
      </c>
      <c r="C6" s="55">
        <v>3</v>
      </c>
      <c r="D6" s="55"/>
      <c r="E6" s="73">
        <v>25.3</v>
      </c>
      <c r="F6" s="39">
        <f>B6</f>
        <v>2098.85</v>
      </c>
    </row>
    <row r="7" spans="1:6" ht="27.75" customHeight="1">
      <c r="A7" s="40" t="s">
        <v>35</v>
      </c>
      <c r="B7" s="41">
        <f>SUM(B2:B6)</f>
        <v>7664.710000000001</v>
      </c>
      <c r="C7" s="41">
        <f>SUM(C2:C6)</f>
        <v>10</v>
      </c>
      <c r="D7" s="41">
        <f>SUM(D2:D6)</f>
        <v>4436.96</v>
      </c>
      <c r="E7" s="40">
        <f>SUM(E2:E6)</f>
        <v>47.400000000000006</v>
      </c>
      <c r="F7" s="40">
        <f>SUM(F2:F6)</f>
        <v>3227.75</v>
      </c>
    </row>
    <row r="11" spans="1:7" ht="15">
      <c r="A11" t="s">
        <v>55</v>
      </c>
      <c r="B11" s="36">
        <f>1.2*0.2</f>
        <v>0.24</v>
      </c>
      <c r="C11" s="36" t="s">
        <v>37</v>
      </c>
      <c r="D11" s="36">
        <f>E7</f>
        <v>47.400000000000006</v>
      </c>
      <c r="E11" t="s">
        <v>56</v>
      </c>
      <c r="F11">
        <f>B11*D11</f>
        <v>11.376000000000001</v>
      </c>
      <c r="G11" t="s">
        <v>36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 topLeftCell="A1">
      <selection activeCell="J2" sqref="J2"/>
    </sheetView>
  </sheetViews>
  <sheetFormatPr defaultColWidth="9.140625" defaultRowHeight="15"/>
  <cols>
    <col min="1" max="1" width="11.00390625" style="0" customWidth="1"/>
  </cols>
  <sheetData>
    <row r="1" spans="1:10" ht="15">
      <c r="A1" s="66" t="s">
        <v>81</v>
      </c>
      <c r="B1" s="67"/>
      <c r="C1" s="67"/>
      <c r="D1" s="68" t="s">
        <v>35</v>
      </c>
      <c r="E1" s="69">
        <f>E5+E9+E13+E18</f>
        <v>25.080000000000002</v>
      </c>
      <c r="F1" s="70" t="s">
        <v>37</v>
      </c>
      <c r="H1" s="53" t="s">
        <v>34</v>
      </c>
      <c r="I1" s="53"/>
      <c r="J1" s="54">
        <f>E1+E20+E39+E63+E86</f>
        <v>169.52</v>
      </c>
    </row>
    <row r="2" spans="1:6" ht="15">
      <c r="A2" s="43"/>
      <c r="B2" s="44"/>
      <c r="C2" s="44"/>
      <c r="D2" s="44"/>
      <c r="E2" s="44"/>
      <c r="F2" s="45"/>
    </row>
    <row r="3" spans="1:6" ht="15">
      <c r="A3" s="43" t="s">
        <v>51</v>
      </c>
      <c r="B3" s="44"/>
      <c r="C3" s="44"/>
      <c r="D3" s="44"/>
      <c r="E3" s="44"/>
      <c r="F3" s="45"/>
    </row>
    <row r="4" spans="1:6" ht="15">
      <c r="A4" s="43"/>
      <c r="B4" s="44"/>
      <c r="C4" s="44"/>
      <c r="D4" s="44"/>
      <c r="E4" s="44"/>
      <c r="F4" s="45"/>
    </row>
    <row r="5" spans="1:6" ht="15">
      <c r="A5" s="46">
        <v>3</v>
      </c>
      <c r="B5" s="47">
        <v>0.4</v>
      </c>
      <c r="C5" s="47">
        <v>17</v>
      </c>
      <c r="D5" s="47"/>
      <c r="E5" s="47">
        <f>A5*B5*C5</f>
        <v>20.400000000000002</v>
      </c>
      <c r="F5" s="45" t="s">
        <v>37</v>
      </c>
    </row>
    <row r="6" spans="1:6" ht="15">
      <c r="A6" s="46"/>
      <c r="B6" s="47"/>
      <c r="C6" s="47"/>
      <c r="D6" s="47"/>
      <c r="E6" s="47"/>
      <c r="F6" s="45"/>
    </row>
    <row r="7" spans="1:6" ht="15">
      <c r="A7" s="46" t="s">
        <v>52</v>
      </c>
      <c r="B7" s="47"/>
      <c r="C7" s="47"/>
      <c r="D7" s="47"/>
      <c r="E7" s="47"/>
      <c r="F7" s="45"/>
    </row>
    <row r="8" spans="1:6" ht="15">
      <c r="A8" s="46"/>
      <c r="B8" s="47"/>
      <c r="C8" s="47"/>
      <c r="D8" s="47"/>
      <c r="E8" s="47"/>
      <c r="F8" s="45"/>
    </row>
    <row r="9" spans="1:6" ht="15">
      <c r="A9" s="46"/>
      <c r="B9" s="47">
        <v>0.4</v>
      </c>
      <c r="C9" s="47"/>
      <c r="D9" s="47"/>
      <c r="E9" s="47">
        <f>A9*B9</f>
        <v>0</v>
      </c>
      <c r="F9" s="45" t="s">
        <v>37</v>
      </c>
    </row>
    <row r="10" spans="1:6" ht="15">
      <c r="A10" s="46"/>
      <c r="B10" s="47"/>
      <c r="C10" s="47"/>
      <c r="D10" s="47"/>
      <c r="E10" s="47"/>
      <c r="F10" s="45"/>
    </row>
    <row r="11" spans="1:6" ht="15">
      <c r="A11" s="46" t="s">
        <v>53</v>
      </c>
      <c r="B11" s="47"/>
      <c r="C11" s="47"/>
      <c r="D11" s="47"/>
      <c r="E11" s="47"/>
      <c r="F11" s="45"/>
    </row>
    <row r="12" spans="1:6" ht="15">
      <c r="A12" s="46"/>
      <c r="B12" s="47"/>
      <c r="C12" s="47"/>
      <c r="D12" s="47"/>
      <c r="E12" s="47"/>
      <c r="F12" s="45"/>
    </row>
    <row r="13" spans="1:6" ht="15">
      <c r="A13" s="46">
        <v>0.1</v>
      </c>
      <c r="B13" s="47"/>
      <c r="C13" s="47"/>
      <c r="D13" s="47"/>
      <c r="E13" s="47">
        <f>A13*B13</f>
        <v>0</v>
      </c>
      <c r="F13" s="45" t="s">
        <v>37</v>
      </c>
    </row>
    <row r="14" spans="1:6" ht="15">
      <c r="A14" s="46"/>
      <c r="B14" s="47"/>
      <c r="C14" s="47"/>
      <c r="D14" s="47"/>
      <c r="E14" s="47"/>
      <c r="F14" s="45"/>
    </row>
    <row r="15" spans="1:6" ht="15">
      <c r="A15" s="46"/>
      <c r="B15" s="47"/>
      <c r="C15" s="47"/>
      <c r="D15" s="47"/>
      <c r="E15" s="47"/>
      <c r="F15" s="45"/>
    </row>
    <row r="16" spans="1:6" ht="15">
      <c r="A16" s="46" t="s">
        <v>54</v>
      </c>
      <c r="B16" s="47"/>
      <c r="C16" s="47"/>
      <c r="D16" s="47"/>
      <c r="E16" s="47"/>
      <c r="F16" s="45"/>
    </row>
    <row r="17" spans="1:6" ht="15">
      <c r="A17" s="46"/>
      <c r="B17" s="47"/>
      <c r="C17" s="47"/>
      <c r="D17" s="47"/>
      <c r="E17" s="47"/>
      <c r="F17" s="45"/>
    </row>
    <row r="18" spans="1:6" ht="15">
      <c r="A18" s="46">
        <v>1.95</v>
      </c>
      <c r="B18" s="47">
        <v>2.4</v>
      </c>
      <c r="C18" s="47">
        <v>1</v>
      </c>
      <c r="D18" s="47"/>
      <c r="E18" s="47">
        <f>A18*B18*C18</f>
        <v>4.68</v>
      </c>
      <c r="F18" s="45" t="s">
        <v>37</v>
      </c>
    </row>
    <row r="19" spans="1:6" ht="15">
      <c r="A19" s="48"/>
      <c r="B19" s="49"/>
      <c r="C19" s="49"/>
      <c r="D19" s="49"/>
      <c r="E19" s="49"/>
      <c r="F19" s="50"/>
    </row>
    <row r="20" spans="1:6" ht="15">
      <c r="A20" s="66" t="s">
        <v>82</v>
      </c>
      <c r="B20" s="67"/>
      <c r="C20" s="67"/>
      <c r="D20" s="68" t="s">
        <v>35</v>
      </c>
      <c r="E20" s="69">
        <f>E24+E28+E32+E37</f>
        <v>32</v>
      </c>
      <c r="F20" s="70" t="s">
        <v>37</v>
      </c>
    </row>
    <row r="21" spans="1:6" ht="15">
      <c r="A21" s="43"/>
      <c r="B21" s="44"/>
      <c r="C21" s="44"/>
      <c r="D21" s="44"/>
      <c r="E21" s="44"/>
      <c r="F21" s="45"/>
    </row>
    <row r="22" spans="1:6" ht="15">
      <c r="A22" s="43" t="s">
        <v>51</v>
      </c>
      <c r="B22" s="44"/>
      <c r="C22" s="44"/>
      <c r="D22" s="44"/>
      <c r="E22" s="44"/>
      <c r="F22" s="45"/>
    </row>
    <row r="23" spans="1:6" ht="15">
      <c r="A23" s="43"/>
      <c r="B23" s="44"/>
      <c r="C23" s="44"/>
      <c r="D23" s="44"/>
      <c r="E23" s="44"/>
      <c r="F23" s="45"/>
    </row>
    <row r="24" spans="1:6" ht="15">
      <c r="A24" s="46">
        <v>4</v>
      </c>
      <c r="B24" s="47">
        <v>0.4</v>
      </c>
      <c r="C24" s="47">
        <v>20</v>
      </c>
      <c r="D24" s="47"/>
      <c r="E24" s="47">
        <f>A24*B24*C24</f>
        <v>32</v>
      </c>
      <c r="F24" s="45" t="s">
        <v>37</v>
      </c>
    </row>
    <row r="25" spans="1:6" ht="15">
      <c r="A25" s="46"/>
      <c r="B25" s="47"/>
      <c r="C25" s="47"/>
      <c r="D25" s="47"/>
      <c r="E25" s="47"/>
      <c r="F25" s="45"/>
    </row>
    <row r="26" spans="1:6" ht="15">
      <c r="A26" s="46" t="s">
        <v>52</v>
      </c>
      <c r="B26" s="47"/>
      <c r="C26" s="47"/>
      <c r="D26" s="47"/>
      <c r="E26" s="47"/>
      <c r="F26" s="45"/>
    </row>
    <row r="27" spans="1:6" ht="15">
      <c r="A27" s="46"/>
      <c r="B27" s="47"/>
      <c r="C27" s="47"/>
      <c r="D27" s="47"/>
      <c r="E27" s="47"/>
      <c r="F27" s="45"/>
    </row>
    <row r="28" spans="1:6" ht="15">
      <c r="A28" s="46"/>
      <c r="B28" s="47">
        <v>0.4</v>
      </c>
      <c r="C28" s="47"/>
      <c r="D28" s="47"/>
      <c r="E28" s="47">
        <f>A28*B28</f>
        <v>0</v>
      </c>
      <c r="F28" s="45" t="s">
        <v>37</v>
      </c>
    </row>
    <row r="29" spans="1:6" ht="15">
      <c r="A29" s="46"/>
      <c r="B29" s="47"/>
      <c r="C29" s="47"/>
      <c r="D29" s="47"/>
      <c r="E29" s="47"/>
      <c r="F29" s="45"/>
    </row>
    <row r="30" spans="1:6" ht="15">
      <c r="A30" s="46" t="s">
        <v>53</v>
      </c>
      <c r="B30" s="47"/>
      <c r="C30" s="47"/>
      <c r="D30" s="47"/>
      <c r="E30" s="47"/>
      <c r="F30" s="45"/>
    </row>
    <row r="31" spans="1:6" ht="15">
      <c r="A31" s="46"/>
      <c r="B31" s="47"/>
      <c r="C31" s="47"/>
      <c r="D31" s="47"/>
      <c r="E31" s="47"/>
      <c r="F31" s="45"/>
    </row>
    <row r="32" spans="1:6" ht="15">
      <c r="A32" s="46">
        <v>0.1</v>
      </c>
      <c r="B32" s="47"/>
      <c r="C32" s="47"/>
      <c r="D32" s="47"/>
      <c r="E32" s="47">
        <f>A32*B32</f>
        <v>0</v>
      </c>
      <c r="F32" s="45" t="s">
        <v>37</v>
      </c>
    </row>
    <row r="33" spans="1:6" ht="15">
      <c r="A33" s="46"/>
      <c r="B33" s="47"/>
      <c r="C33" s="47"/>
      <c r="D33" s="47"/>
      <c r="E33" s="47"/>
      <c r="F33" s="45"/>
    </row>
    <row r="34" spans="1:6" ht="15">
      <c r="A34" s="46"/>
      <c r="B34" s="47"/>
      <c r="C34" s="47"/>
      <c r="D34" s="47"/>
      <c r="E34" s="47"/>
      <c r="F34" s="45"/>
    </row>
    <row r="35" spans="1:6" ht="15">
      <c r="A35" s="46" t="s">
        <v>54</v>
      </c>
      <c r="B35" s="47"/>
      <c r="C35" s="47"/>
      <c r="D35" s="47"/>
      <c r="E35" s="47"/>
      <c r="F35" s="45"/>
    </row>
    <row r="36" spans="1:6" ht="15">
      <c r="A36" s="46"/>
      <c r="B36" s="47"/>
      <c r="C36" s="47"/>
      <c r="D36" s="47"/>
      <c r="E36" s="47"/>
      <c r="F36" s="45"/>
    </row>
    <row r="37" spans="1:6" ht="15">
      <c r="A37" s="46">
        <v>1.95</v>
      </c>
      <c r="B37" s="47">
        <v>2.4</v>
      </c>
      <c r="C37" s="47"/>
      <c r="D37" s="47"/>
      <c r="E37" s="47">
        <f>A37*B37*C37</f>
        <v>0</v>
      </c>
      <c r="F37" s="45" t="s">
        <v>37</v>
      </c>
    </row>
    <row r="38" spans="1:6" ht="15">
      <c r="A38" s="46"/>
      <c r="B38" s="47"/>
      <c r="C38" s="47"/>
      <c r="D38" s="47"/>
      <c r="E38" s="47"/>
      <c r="F38" s="45"/>
    </row>
    <row r="39" spans="1:6" ht="15">
      <c r="A39" s="66" t="s">
        <v>83</v>
      </c>
      <c r="B39" s="67"/>
      <c r="C39" s="67" t="s">
        <v>84</v>
      </c>
      <c r="D39" s="68" t="s">
        <v>35</v>
      </c>
      <c r="E39" s="69">
        <f>E43+E47+E51+E56+E61</f>
        <v>21.36</v>
      </c>
      <c r="F39" s="70" t="s">
        <v>37</v>
      </c>
    </row>
    <row r="40" spans="1:6" ht="15">
      <c r="A40" s="43"/>
      <c r="B40" s="44"/>
      <c r="C40" s="44"/>
      <c r="D40" s="44"/>
      <c r="E40" s="44"/>
      <c r="F40" s="45"/>
    </row>
    <row r="41" spans="1:6" ht="15">
      <c r="A41" s="43" t="s">
        <v>51</v>
      </c>
      <c r="B41" s="44"/>
      <c r="C41" s="44"/>
      <c r="D41" s="44"/>
      <c r="E41" s="44"/>
      <c r="F41" s="45"/>
    </row>
    <row r="42" spans="1:6" ht="15">
      <c r="A42" s="43"/>
      <c r="B42" s="44"/>
      <c r="C42" s="44"/>
      <c r="D42" s="44"/>
      <c r="E42" s="44"/>
      <c r="F42" s="45"/>
    </row>
    <row r="43" spans="1:6" ht="15">
      <c r="A43" s="46">
        <v>3</v>
      </c>
      <c r="B43" s="47">
        <v>0.4</v>
      </c>
      <c r="C43" s="47">
        <v>6</v>
      </c>
      <c r="D43" s="47"/>
      <c r="E43" s="47">
        <f>A43*B43*C43</f>
        <v>7.200000000000001</v>
      </c>
      <c r="F43" s="45" t="s">
        <v>37</v>
      </c>
    </row>
    <row r="44" spans="1:6" ht="15">
      <c r="A44" s="46"/>
      <c r="B44" s="47"/>
      <c r="C44" s="47"/>
      <c r="D44" s="47"/>
      <c r="E44" s="47"/>
      <c r="F44" s="45"/>
    </row>
    <row r="45" spans="1:6" ht="15">
      <c r="A45" s="46" t="s">
        <v>52</v>
      </c>
      <c r="B45" s="47"/>
      <c r="C45" s="47"/>
      <c r="D45" s="47"/>
      <c r="E45" s="47"/>
      <c r="F45" s="45"/>
    </row>
    <row r="46" spans="1:6" ht="15">
      <c r="A46" s="46"/>
      <c r="B46" s="47"/>
      <c r="C46" s="47"/>
      <c r="D46" s="47"/>
      <c r="E46" s="47"/>
      <c r="F46" s="45"/>
    </row>
    <row r="47" spans="1:6" ht="15">
      <c r="A47" s="46">
        <v>7</v>
      </c>
      <c r="B47" s="47">
        <v>0.4</v>
      </c>
      <c r="C47" s="47"/>
      <c r="D47" s="47"/>
      <c r="E47" s="47">
        <f>A47*B47</f>
        <v>2.8000000000000003</v>
      </c>
      <c r="F47" s="45" t="s">
        <v>37</v>
      </c>
    </row>
    <row r="48" spans="1:6" ht="15">
      <c r="A48" s="46"/>
      <c r="B48" s="47"/>
      <c r="C48" s="47"/>
      <c r="D48" s="47"/>
      <c r="E48" s="47"/>
      <c r="F48" s="45"/>
    </row>
    <row r="49" spans="1:6" ht="15">
      <c r="A49" s="46" t="s">
        <v>53</v>
      </c>
      <c r="B49" s="47"/>
      <c r="C49" s="47"/>
      <c r="D49" s="47"/>
      <c r="E49" s="47"/>
      <c r="F49" s="45"/>
    </row>
    <row r="50" spans="1:6" ht="15">
      <c r="A50" s="46"/>
      <c r="B50" s="47"/>
      <c r="C50" s="47"/>
      <c r="D50" s="47"/>
      <c r="E50" s="47"/>
      <c r="F50" s="45"/>
    </row>
    <row r="51" spans="1:6" ht="15">
      <c r="A51" s="46">
        <v>0.1</v>
      </c>
      <c r="B51" s="47">
        <v>0</v>
      </c>
      <c r="C51" s="47"/>
      <c r="D51" s="47"/>
      <c r="E51" s="47">
        <f>A51*B51</f>
        <v>0</v>
      </c>
      <c r="F51" s="45" t="s">
        <v>37</v>
      </c>
    </row>
    <row r="52" spans="1:6" ht="15">
      <c r="A52" s="46"/>
      <c r="B52" s="47"/>
      <c r="C52" s="47"/>
      <c r="D52" s="47"/>
      <c r="E52" s="47"/>
      <c r="F52" s="45"/>
    </row>
    <row r="53" spans="1:6" ht="15">
      <c r="A53" s="46"/>
      <c r="B53" s="47"/>
      <c r="C53" s="47"/>
      <c r="D53" s="47"/>
      <c r="E53" s="47"/>
      <c r="F53" s="45"/>
    </row>
    <row r="54" spans="1:6" ht="15">
      <c r="A54" s="46" t="s">
        <v>54</v>
      </c>
      <c r="B54" s="47"/>
      <c r="C54" s="47"/>
      <c r="D54" s="47"/>
      <c r="E54" s="47"/>
      <c r="F54" s="45"/>
    </row>
    <row r="55" spans="1:6" ht="15">
      <c r="A55" s="46"/>
      <c r="B55" s="47"/>
      <c r="C55" s="47"/>
      <c r="D55" s="47"/>
      <c r="E55" s="47"/>
      <c r="F55" s="45"/>
    </row>
    <row r="56" spans="1:6" ht="15">
      <c r="A56" s="46">
        <v>1.95</v>
      </c>
      <c r="B56" s="47">
        <v>2.4</v>
      </c>
      <c r="C56" s="47">
        <v>2</v>
      </c>
      <c r="D56" s="47"/>
      <c r="E56" s="47">
        <f>A56*B56*C56</f>
        <v>9.36</v>
      </c>
      <c r="F56" s="45" t="s">
        <v>37</v>
      </c>
    </row>
    <row r="57" spans="1:6" ht="15">
      <c r="A57" s="46"/>
      <c r="B57" s="47"/>
      <c r="C57" s="47"/>
      <c r="D57" s="47"/>
      <c r="E57" s="47"/>
      <c r="F57" s="45"/>
    </row>
    <row r="58" spans="1:6" ht="15">
      <c r="A58" s="43"/>
      <c r="B58" s="44"/>
      <c r="C58" s="44"/>
      <c r="D58" s="44"/>
      <c r="E58" s="44"/>
      <c r="F58" s="45"/>
    </row>
    <row r="59" spans="1:6" ht="15">
      <c r="A59" s="46" t="s">
        <v>58</v>
      </c>
      <c r="B59" s="47"/>
      <c r="C59" s="47"/>
      <c r="D59" s="47"/>
      <c r="E59" s="47"/>
      <c r="F59" s="45"/>
    </row>
    <row r="60" spans="1:6" ht="15">
      <c r="A60" s="46"/>
      <c r="B60" s="47"/>
      <c r="C60" s="47"/>
      <c r="D60" s="47"/>
      <c r="E60" s="47"/>
      <c r="F60" s="45"/>
    </row>
    <row r="61" spans="1:6" ht="15">
      <c r="A61" s="46">
        <v>10</v>
      </c>
      <c r="B61" s="47">
        <v>0.2</v>
      </c>
      <c r="C61" s="47"/>
      <c r="D61" s="47"/>
      <c r="E61" s="47">
        <f>B61*A61</f>
        <v>2</v>
      </c>
      <c r="F61" s="45" t="s">
        <v>37</v>
      </c>
    </row>
    <row r="62" spans="1:6" ht="15">
      <c r="A62" s="51"/>
      <c r="B62" s="52"/>
      <c r="C62" s="52"/>
      <c r="D62" s="52"/>
      <c r="E62" s="52"/>
      <c r="F62" s="50"/>
    </row>
    <row r="63" spans="1:6" ht="15">
      <c r="A63" s="66" t="s">
        <v>83</v>
      </c>
      <c r="B63" s="67"/>
      <c r="C63" s="67" t="s">
        <v>85</v>
      </c>
      <c r="D63" s="68" t="s">
        <v>35</v>
      </c>
      <c r="E63" s="69">
        <f>E67+E71+E75+E79+E84</f>
        <v>23.880000000000003</v>
      </c>
      <c r="F63" s="70" t="s">
        <v>37</v>
      </c>
    </row>
    <row r="64" spans="1:6" ht="15">
      <c r="A64" s="43"/>
      <c r="B64" s="44"/>
      <c r="C64" s="58"/>
      <c r="D64" s="44"/>
      <c r="E64" s="44"/>
      <c r="F64" s="45"/>
    </row>
    <row r="65" spans="1:6" ht="15">
      <c r="A65" s="43" t="s">
        <v>51</v>
      </c>
      <c r="B65" s="44"/>
      <c r="C65" s="44"/>
      <c r="D65" s="44"/>
      <c r="E65" s="44"/>
      <c r="F65" s="45"/>
    </row>
    <row r="66" spans="1:6" ht="15">
      <c r="A66" s="43"/>
      <c r="B66" s="44"/>
      <c r="C66" s="44"/>
      <c r="D66" s="44"/>
      <c r="E66" s="44"/>
      <c r="F66" s="45"/>
    </row>
    <row r="67" spans="1:6" ht="15">
      <c r="A67" s="46">
        <v>3</v>
      </c>
      <c r="B67" s="47">
        <v>0.4</v>
      </c>
      <c r="C67" s="47">
        <v>14</v>
      </c>
      <c r="D67" s="47"/>
      <c r="E67" s="47">
        <f>A67*B67*C67</f>
        <v>16.800000000000004</v>
      </c>
      <c r="F67" s="45" t="s">
        <v>37</v>
      </c>
    </row>
    <row r="68" spans="1:6" ht="15">
      <c r="A68" s="46"/>
      <c r="B68" s="47"/>
      <c r="C68" s="47"/>
      <c r="D68" s="47"/>
      <c r="E68" s="47"/>
      <c r="F68" s="45"/>
    </row>
    <row r="69" spans="1:6" ht="15">
      <c r="A69" s="46" t="s">
        <v>52</v>
      </c>
      <c r="B69" s="47"/>
      <c r="C69" s="47"/>
      <c r="D69" s="47"/>
      <c r="E69" s="47"/>
      <c r="F69" s="45"/>
    </row>
    <row r="70" spans="1:6" ht="15">
      <c r="A70" s="46"/>
      <c r="B70" s="47"/>
      <c r="C70" s="47"/>
      <c r="D70" s="47"/>
      <c r="E70" s="47"/>
      <c r="F70" s="45"/>
    </row>
    <row r="71" spans="1:6" ht="15">
      <c r="A71" s="46">
        <v>3.5</v>
      </c>
      <c r="B71" s="47">
        <v>0.4</v>
      </c>
      <c r="C71" s="47"/>
      <c r="D71" s="47"/>
      <c r="E71" s="47">
        <f>A71*B71</f>
        <v>1.4000000000000001</v>
      </c>
      <c r="F71" s="45" t="s">
        <v>37</v>
      </c>
    </row>
    <row r="72" spans="1:6" ht="15">
      <c r="A72" s="46"/>
      <c r="B72" s="47"/>
      <c r="C72" s="47"/>
      <c r="D72" s="47"/>
      <c r="E72" s="47"/>
      <c r="F72" s="45"/>
    </row>
    <row r="73" spans="1:6" ht="15">
      <c r="A73" s="46" t="s">
        <v>53</v>
      </c>
      <c r="B73" s="47"/>
      <c r="C73" s="47"/>
      <c r="D73" s="47"/>
      <c r="E73" s="47"/>
      <c r="F73" s="45"/>
    </row>
    <row r="74" spans="1:6" ht="15">
      <c r="A74" s="46"/>
      <c r="B74" s="47"/>
      <c r="C74" s="47"/>
      <c r="D74" s="47"/>
      <c r="E74" s="47"/>
      <c r="F74" s="45"/>
    </row>
    <row r="75" spans="1:6" ht="15">
      <c r="A75" s="46">
        <v>0.1</v>
      </c>
      <c r="B75" s="47">
        <v>0</v>
      </c>
      <c r="C75" s="47"/>
      <c r="D75" s="47"/>
      <c r="E75" s="47">
        <f>A75*B75</f>
        <v>0</v>
      </c>
      <c r="F75" s="45" t="s">
        <v>37</v>
      </c>
    </row>
    <row r="76" spans="1:6" ht="15">
      <c r="A76" s="46"/>
      <c r="B76" s="47"/>
      <c r="C76" s="47"/>
      <c r="D76" s="47"/>
      <c r="E76" s="47"/>
      <c r="F76" s="45"/>
    </row>
    <row r="77" spans="1:6" ht="15">
      <c r="A77" s="46" t="s">
        <v>54</v>
      </c>
      <c r="B77" s="47"/>
      <c r="C77" s="47"/>
      <c r="D77" s="47"/>
      <c r="E77" s="47"/>
      <c r="F77" s="45"/>
    </row>
    <row r="78" spans="1:6" ht="15">
      <c r="A78" s="46"/>
      <c r="B78" s="47"/>
      <c r="C78" s="47"/>
      <c r="D78" s="47"/>
      <c r="E78" s="47"/>
      <c r="F78" s="45"/>
    </row>
    <row r="79" spans="1:6" ht="15">
      <c r="A79" s="46">
        <v>1.95</v>
      </c>
      <c r="B79" s="47">
        <v>2.4</v>
      </c>
      <c r="C79" s="47">
        <v>1</v>
      </c>
      <c r="D79" s="47"/>
      <c r="E79" s="47">
        <f>A79*B79*C79</f>
        <v>4.68</v>
      </c>
      <c r="F79" s="45" t="s">
        <v>37</v>
      </c>
    </row>
    <row r="80" spans="1:6" ht="15">
      <c r="A80" s="46"/>
      <c r="B80" s="47"/>
      <c r="C80" s="47"/>
      <c r="D80" s="47"/>
      <c r="E80" s="47"/>
      <c r="F80" s="45"/>
    </row>
    <row r="81" spans="1:6" ht="15">
      <c r="A81" s="43"/>
      <c r="B81" s="44"/>
      <c r="C81" s="44"/>
      <c r="D81" s="44"/>
      <c r="E81" s="44"/>
      <c r="F81" s="45"/>
    </row>
    <row r="82" spans="1:6" ht="15">
      <c r="A82" s="46" t="s">
        <v>58</v>
      </c>
      <c r="B82" s="47"/>
      <c r="C82" s="47"/>
      <c r="D82" s="47"/>
      <c r="E82" s="47"/>
      <c r="F82" s="45"/>
    </row>
    <row r="83" spans="1:6" ht="15">
      <c r="A83" s="46"/>
      <c r="B83" s="47"/>
      <c r="C83" s="47"/>
      <c r="D83" s="47"/>
      <c r="E83" s="47"/>
      <c r="F83" s="45"/>
    </row>
    <row r="84" spans="1:6" ht="15">
      <c r="A84" s="46">
        <v>5</v>
      </c>
      <c r="B84" s="47">
        <v>0.2</v>
      </c>
      <c r="C84" s="47"/>
      <c r="D84" s="47"/>
      <c r="E84" s="47">
        <f>B84*A84</f>
        <v>1</v>
      </c>
      <c r="F84" s="45" t="s">
        <v>37</v>
      </c>
    </row>
    <row r="85" spans="1:6" ht="15">
      <c r="A85" s="43"/>
      <c r="B85" s="52"/>
      <c r="C85" s="44"/>
      <c r="D85" s="44"/>
      <c r="E85" s="44"/>
      <c r="F85" s="45"/>
    </row>
    <row r="86" spans="1:6" ht="15">
      <c r="A86" s="66" t="s">
        <v>86</v>
      </c>
      <c r="B86" s="67"/>
      <c r="C86" s="67"/>
      <c r="D86" s="68" t="s">
        <v>35</v>
      </c>
      <c r="E86" s="69">
        <f>E90</f>
        <v>67.20000000000002</v>
      </c>
      <c r="F86" s="70" t="s">
        <v>37</v>
      </c>
    </row>
    <row r="87" spans="1:6" ht="15">
      <c r="A87" s="43"/>
      <c r="B87" s="44"/>
      <c r="C87" s="58"/>
      <c r="D87" s="44"/>
      <c r="E87" s="44"/>
      <c r="F87" s="45"/>
    </row>
    <row r="88" spans="1:6" ht="15">
      <c r="A88" s="43" t="s">
        <v>51</v>
      </c>
      <c r="B88" s="44"/>
      <c r="C88" s="44"/>
      <c r="D88" s="44"/>
      <c r="E88" s="44"/>
      <c r="F88" s="45"/>
    </row>
    <row r="89" spans="1:6" ht="15">
      <c r="A89" s="43"/>
      <c r="B89" s="44"/>
      <c r="C89" s="44"/>
      <c r="D89" s="44"/>
      <c r="E89" s="44"/>
      <c r="F89" s="45"/>
    </row>
    <row r="90" spans="1:6" ht="15">
      <c r="A90" s="46">
        <v>3</v>
      </c>
      <c r="B90" s="47">
        <v>0.4</v>
      </c>
      <c r="C90" s="47">
        <v>56</v>
      </c>
      <c r="D90" s="47"/>
      <c r="E90" s="47">
        <f>A90*B90*C90</f>
        <v>67.20000000000002</v>
      </c>
      <c r="F90" s="45" t="s">
        <v>37</v>
      </c>
    </row>
    <row r="91" spans="1:6" ht="15">
      <c r="A91" s="46"/>
      <c r="B91" s="47"/>
      <c r="C91" s="47"/>
      <c r="D91" s="47"/>
      <c r="E91" s="47"/>
      <c r="F91" s="45"/>
    </row>
    <row r="92" spans="1:6" ht="15">
      <c r="A92" s="51"/>
      <c r="B92" s="52"/>
      <c r="C92" s="52"/>
      <c r="D92" s="52"/>
      <c r="E92" s="52"/>
      <c r="F92" s="50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Cibele Aparecida Vieira</cp:lastModifiedBy>
  <cp:lastPrinted>2024-01-16T12:40:43Z</cp:lastPrinted>
  <dcterms:created xsi:type="dcterms:W3CDTF">2022-03-31T13:26:06Z</dcterms:created>
  <dcterms:modified xsi:type="dcterms:W3CDTF">2024-03-05T16:39:10Z</dcterms:modified>
  <cp:category/>
  <cp:version/>
  <cp:contentType/>
  <cp:contentStatus/>
</cp:coreProperties>
</file>