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1"/>
  </bookViews>
  <sheets>
    <sheet name="CRONOGRAMA" sheetId="5" r:id="rId1"/>
    <sheet name="PLANILHA" sheetId="2" r:id="rId2"/>
    <sheet name="MEMORIA CALCULO" sheetId="3" r:id="rId3"/>
  </sheets>
  <definedNames>
    <definedName name="_xlnm.Print_Area" localSheetId="1">'PLANILHA'!$A$1:$H$36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<sst xmlns="http://schemas.openxmlformats.org/spreadsheetml/2006/main" count="140" uniqueCount="78">
  <si>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</si>
  <si>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</si>
  <si>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</si>
  <si>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</si>
  <si>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</si>
  <si>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</si>
  <si>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</si>
  <si>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</si>
  <si>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</si>
  <si>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</si>
  <si>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</si>
  <si>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</si>
  <si>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</si>
  <si>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</si>
  <si>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</si>
  <si>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</si>
  <si>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</si>
  <si>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</si>
  <si>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</si>
  <si>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</si>
  <si>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</si>
  <si>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</si>
  <si>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</si>
  <si>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</si>
  <si>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</si>
  <si>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</si>
  <si>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</si>
  <si>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</si>
  <si>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</si>
  <si>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</si>
  <si>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</si>
  <si>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</si>
  <si>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</si>
  <si>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</si>
  <si>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LINHA DUPLA</t>
  </si>
  <si>
    <t>TOTAL</t>
  </si>
  <si>
    <t>M2</t>
  </si>
  <si>
    <t>Alvaro Floriam Gebraiel Bellaz</t>
  </si>
  <si>
    <t>CREA 507.011.280-5</t>
  </si>
  <si>
    <t>Engenheiro Civil</t>
  </si>
  <si>
    <t>Autor do Projeto e Responsável Técnico</t>
  </si>
  <si>
    <t>RECAPEAMENTO ASFÁLTICO</t>
  </si>
  <si>
    <t>Levantamento ou rebaixamento de tampao de poço de visita</t>
  </si>
  <si>
    <t>CRONOGRAMA FÍSICO-FINANCEIRO</t>
  </si>
  <si>
    <t>1º MÊS</t>
  </si>
  <si>
    <t>2º MÊS</t>
  </si>
  <si>
    <t>3º MÊS</t>
  </si>
  <si>
    <t>SERVIÇO PRÉVIO</t>
  </si>
  <si>
    <t>03.07.050</t>
  </si>
  <si>
    <t>Fresagem de pavimento asfáltico com espessura até 5 cm, inclusive carregamento, transporte até 1 quilômetro e descarregamento</t>
  </si>
  <si>
    <t>R. MADRE APARECIDA CONSORTE</t>
  </si>
  <si>
    <t>R. CAPITÃO JOÃO DE CAMPOS TOLEDO</t>
  </si>
  <si>
    <t>R. TRIPOLE ANTONIO GARDENAL</t>
  </si>
  <si>
    <t>R. JOSÉ FERREIRA ALVES</t>
  </si>
  <si>
    <t>R.PADRE THEODORO BIBIANO DA SILVA</t>
  </si>
  <si>
    <t>R. LUIS GIOVANETTI</t>
  </si>
  <si>
    <t>SARJETÃO 01</t>
  </si>
  <si>
    <t>SARJETÃO 02</t>
  </si>
  <si>
    <t>SARJETÃO 03</t>
  </si>
  <si>
    <t>SARJETÃO 04</t>
  </si>
  <si>
    <t>4.</t>
  </si>
  <si>
    <t>4.1</t>
  </si>
  <si>
    <t>DRENAGEM DE ÁGUAS PLUVIAIS</t>
  </si>
  <si>
    <t>Sarjeta ou sarjetão moldado no local, tipo PMSP em concreto com fck 25 MPa</t>
  </si>
  <si>
    <t>54.06.170</t>
  </si>
  <si>
    <t>SARJETÃO 05</t>
  </si>
  <si>
    <t>SARJETÃO 06</t>
  </si>
  <si>
    <t>SARJETÃO 07</t>
  </si>
  <si>
    <t>LEGENDA PARE</t>
  </si>
  <si>
    <t>RETENÇÃO</t>
  </si>
  <si>
    <t>ZEBRADA</t>
  </si>
  <si>
    <t>DIVIDE 2</t>
  </si>
  <si>
    <t>FAIXA PEDESTRES</t>
  </si>
  <si>
    <t xml:space="preserve">Autor do Projeto e Responsável Técnico </t>
  </si>
  <si>
    <t>Tietê, 06 de março de 2023.</t>
  </si>
  <si>
    <t>BAIRRO NOVA TIETÊ</t>
  </si>
  <si>
    <t>VIAS DO BAIRRO NOVA TIETÊ</t>
  </si>
  <si>
    <t>BOLETIM CDHU VERSÃO 188 / SIURB INFRA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</si>
</sst>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2" fontId="0" fillId="0" borderId="0" xfId="0" applyNumberForma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10</xdr:col>
      <xdr:colOff>866775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229600" cy="1457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200025</xdr:colOff>
      <xdr:row>19</xdr:row>
      <xdr:rowOff>133350</xdr:rowOff>
    </xdr:from>
    <xdr:to>
      <xdr:col>10</xdr:col>
      <xdr:colOff>1028700</xdr:colOff>
      <xdr:row>19</xdr:row>
      <xdr:rowOff>142875</xdr:rowOff>
    </xdr:to>
    <xdr:cxnSp macro="">
      <xdr:nvCxnSpPr>
        <xdr:cNvPr id="5" name="Conector reto 4"/>
        <xdr:cNvCxnSpPr/>
      </xdr:nvCxnSpPr>
      <xdr:spPr>
        <a:xfrm>
          <a:off x="5305425" y="4105275"/>
          <a:ext cx="32670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23</xdr:row>
      <xdr:rowOff>142875</xdr:rowOff>
    </xdr:from>
    <xdr:to>
      <xdr:col>10</xdr:col>
      <xdr:colOff>981075</xdr:colOff>
      <xdr:row>23</xdr:row>
      <xdr:rowOff>142875</xdr:rowOff>
    </xdr:to>
    <xdr:cxnSp macro="">
      <xdr:nvCxnSpPr>
        <xdr:cNvPr id="8" name="Conector reto 7"/>
        <xdr:cNvCxnSpPr/>
      </xdr:nvCxnSpPr>
      <xdr:spPr>
        <a:xfrm>
          <a:off x="7696200" y="4495800"/>
          <a:ext cx="8286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25</xdr:row>
      <xdr:rowOff>133350</xdr:rowOff>
    </xdr:from>
    <xdr:to>
      <xdr:col>10</xdr:col>
      <xdr:colOff>1028700</xdr:colOff>
      <xdr:row>25</xdr:row>
      <xdr:rowOff>133350</xdr:rowOff>
    </xdr:to>
    <xdr:cxnSp macro="">
      <xdr:nvCxnSpPr>
        <xdr:cNvPr id="9" name="Conector reto 8"/>
        <xdr:cNvCxnSpPr/>
      </xdr:nvCxnSpPr>
      <xdr:spPr>
        <a:xfrm>
          <a:off x="7743825" y="4838700"/>
          <a:ext cx="8286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17</xdr:row>
      <xdr:rowOff>133350</xdr:rowOff>
    </xdr:from>
    <xdr:to>
      <xdr:col>9</xdr:col>
      <xdr:colOff>1066800</xdr:colOff>
      <xdr:row>17</xdr:row>
      <xdr:rowOff>142875</xdr:rowOff>
    </xdr:to>
    <xdr:cxnSp macro="">
      <xdr:nvCxnSpPr>
        <xdr:cNvPr id="10" name="Conector reto 9"/>
        <xdr:cNvCxnSpPr/>
      </xdr:nvCxnSpPr>
      <xdr:spPr>
        <a:xfrm>
          <a:off x="5324475" y="3695700"/>
          <a:ext cx="20574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7</xdr:col>
      <xdr:colOff>971550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36"/>
  <sheetViews>
    <sheetView workbookViewId="0" topLeftCell="A1">
      <selection activeCell="J12" sqref="J12"/>
    </sheetView>
  </sheetViews>
  <sheetFormatPr defaultColWidth="9.140625" defaultRowHeight="15"/>
  <cols>
    <col min="1" max="1" width="12.57421875" style="3" customWidth="1"/>
    <col min="2" max="2" width="14.8515625" style="1" hidden="1" customWidth="1"/>
    <col min="3" max="3" width="46.00390625" style="0" customWidth="1"/>
    <col min="4" max="4" width="11.28125" style="38" hidden="1" customWidth="1"/>
    <col min="5" max="5" width="9.140625" style="3" hidden="1" customWidth="1"/>
    <col min="6" max="6" width="13.57421875" style="38" hidden="1" customWidth="1"/>
    <col min="7" max="7" width="14.140625" style="38" hidden="1" customWidth="1"/>
    <col min="8" max="8" width="18.00390625" style="3" customWidth="1"/>
    <col min="9" max="9" width="18.140625" style="0" customWidth="1"/>
    <col min="10" max="10" width="18.421875" style="0" customWidth="1"/>
    <col min="11" max="11" width="17.5742187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11" ht="25.5" customHeight="1">
      <c r="A10" s="54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8" ht="15.75" customHeight="1">
      <c r="A11" s="6"/>
      <c r="B11" s="6"/>
      <c r="C11" s="6"/>
      <c r="D11" s="6"/>
      <c r="E11" s="6"/>
      <c r="F11" s="6"/>
      <c r="G11" s="6"/>
      <c r="H11" s="6"/>
    </row>
    <row r="12" spans="1:8" ht="15">
      <c r="A12" s="7" t="s">
        <v>26</v>
      </c>
      <c r="B12" s="52" t="s">
        <v>28</v>
      </c>
      <c r="C12" s="52"/>
      <c r="D12" s="52"/>
      <c r="E12" s="52"/>
      <c r="F12" s="52"/>
      <c r="G12" s="52"/>
      <c r="H12" s="52"/>
    </row>
    <row r="13" spans="1:8" ht="15">
      <c r="A13" s="7" t="s">
        <v>27</v>
      </c>
      <c r="B13" s="52" t="s">
        <v>75</v>
      </c>
      <c r="C13" s="52"/>
      <c r="D13" s="52"/>
      <c r="E13" s="52"/>
      <c r="F13" s="52"/>
      <c r="G13" s="52"/>
      <c r="H13" s="52"/>
    </row>
    <row r="14" spans="1:8" ht="15">
      <c r="A14" s="8" t="s">
        <v>29</v>
      </c>
      <c r="B14" s="52" t="s">
        <v>77</v>
      </c>
      <c r="C14" s="52"/>
      <c r="D14" s="52"/>
      <c r="E14" s="52"/>
      <c r="F14" s="52"/>
      <c r="G14" s="52"/>
      <c r="H14" s="52"/>
    </row>
    <row r="15" spans="1:2" ht="15" hidden="1">
      <c r="A15" s="7" t="s">
        <v>30</v>
      </c>
      <c r="B15" s="9">
        <v>0.2</v>
      </c>
    </row>
    <row r="17" spans="1:11" s="2" customFormat="1" ht="45">
      <c r="A17" s="10" t="s">
        <v>0</v>
      </c>
      <c r="B17" s="14" t="s">
        <v>1</v>
      </c>
      <c r="C17" s="15" t="s">
        <v>2</v>
      </c>
      <c r="D17" s="16" t="s">
        <v>3</v>
      </c>
      <c r="E17" s="14" t="s">
        <v>4</v>
      </c>
      <c r="F17" s="16" t="s">
        <v>5</v>
      </c>
      <c r="G17" s="16" t="s">
        <v>6</v>
      </c>
      <c r="H17" s="14" t="s">
        <v>7</v>
      </c>
      <c r="I17" s="10" t="s">
        <v>44</v>
      </c>
      <c r="J17" s="10" t="s">
        <v>45</v>
      </c>
      <c r="K17" s="10" t="s">
        <v>46</v>
      </c>
    </row>
    <row r="18" spans="1:11" ht="32.25" customHeight="1">
      <c r="A18" s="43" t="s">
        <v>9</v>
      </c>
      <c r="B18" s="53" t="s">
        <v>47</v>
      </c>
      <c r="C18" s="53"/>
      <c r="D18" s="25"/>
      <c r="E18" s="39"/>
      <c r="F18" s="25"/>
      <c r="G18" s="25"/>
      <c r="H18" s="27">
        <f>SUM(H19:H19)</f>
        <v>81309.32460000002</v>
      </c>
      <c r="I18" s="37">
        <f>H18/2</f>
        <v>40654.66230000001</v>
      </c>
      <c r="J18" s="37">
        <f>H18/2</f>
        <v>40654.66230000001</v>
      </c>
      <c r="K18" s="35"/>
    </row>
    <row r="19" spans="1:11" ht="45" hidden="1">
      <c r="A19" s="11" t="s">
        <v>10</v>
      </c>
      <c r="B19" s="11" t="s">
        <v>48</v>
      </c>
      <c r="C19" s="36" t="s">
        <v>49</v>
      </c>
      <c r="D19" s="41">
        <f>'MEMORIA CALCULO'!B9</f>
        <v>6087.85</v>
      </c>
      <c r="E19" s="11" t="s">
        <v>8</v>
      </c>
      <c r="F19" s="12">
        <v>11.13</v>
      </c>
      <c r="G19" s="12">
        <f>F19*B15+F19</f>
        <v>13.356000000000002</v>
      </c>
      <c r="H19" s="19">
        <f>G19*D19</f>
        <v>81309.32460000002</v>
      </c>
      <c r="I19" s="35"/>
      <c r="J19" s="35"/>
      <c r="K19" s="35"/>
    </row>
    <row r="20" spans="1:11" ht="30" customHeight="1">
      <c r="A20" s="43" t="s">
        <v>11</v>
      </c>
      <c r="B20" s="53" t="s">
        <v>41</v>
      </c>
      <c r="C20" s="53"/>
      <c r="D20" s="25"/>
      <c r="E20" s="39"/>
      <c r="F20" s="25"/>
      <c r="G20" s="25"/>
      <c r="H20" s="27">
        <f>SUM(H21:H23)</f>
        <v>381765.278034</v>
      </c>
      <c r="I20" s="37">
        <f>H20/3</f>
        <v>127255.092678</v>
      </c>
      <c r="J20" s="37">
        <f>H20/3</f>
        <v>127255.092678</v>
      </c>
      <c r="K20" s="37">
        <f>H20/3</f>
        <v>127255.092678</v>
      </c>
    </row>
    <row r="21" spans="1:11" ht="15" hidden="1">
      <c r="A21" s="11" t="s">
        <v>19</v>
      </c>
      <c r="B21" s="11" t="s">
        <v>13</v>
      </c>
      <c r="C21" s="30" t="s">
        <v>14</v>
      </c>
      <c r="D21" s="41">
        <f>D19</f>
        <v>6087.85</v>
      </c>
      <c r="E21" s="11" t="s">
        <v>8</v>
      </c>
      <c r="F21" s="12">
        <v>7.53</v>
      </c>
      <c r="G21" s="12">
        <f>B15*F21+F21</f>
        <v>9.036000000000001</v>
      </c>
      <c r="H21" s="13">
        <f aca="true" t="shared" si="0" ref="H21:H23">G21*D21</f>
        <v>55009.81260000001</v>
      </c>
      <c r="I21" s="35"/>
      <c r="J21" s="35"/>
      <c r="K21" s="35"/>
    </row>
    <row r="22" spans="1:11" ht="30" hidden="1">
      <c r="A22" s="11" t="s">
        <v>20</v>
      </c>
      <c r="B22" s="11" t="s">
        <v>15</v>
      </c>
      <c r="C22" s="31" t="s">
        <v>16</v>
      </c>
      <c r="D22" s="41">
        <f>D21*0.03</f>
        <v>182.6355</v>
      </c>
      <c r="E22" s="11" t="s">
        <v>12</v>
      </c>
      <c r="F22" s="12">
        <v>1488.09</v>
      </c>
      <c r="G22" s="12">
        <f>B15*F22+F22</f>
        <v>1785.7079999999999</v>
      </c>
      <c r="H22" s="13">
        <f t="shared" si="0"/>
        <v>326133.673434</v>
      </c>
      <c r="I22" s="35"/>
      <c r="J22" s="35"/>
      <c r="K22" s="35"/>
    </row>
    <row r="23" spans="1:11" ht="30" hidden="1">
      <c r="A23" s="11" t="s">
        <v>21</v>
      </c>
      <c r="B23" s="32" t="s">
        <v>17</v>
      </c>
      <c r="C23" s="31" t="s">
        <v>42</v>
      </c>
      <c r="D23" s="41">
        <v>3</v>
      </c>
      <c r="E23" s="11" t="s">
        <v>18</v>
      </c>
      <c r="F23" s="12">
        <v>172.72</v>
      </c>
      <c r="G23" s="12">
        <f>B15*F23+F23</f>
        <v>207.264</v>
      </c>
      <c r="H23" s="13">
        <f t="shared" si="0"/>
        <v>621.792</v>
      </c>
      <c r="I23" s="35"/>
      <c r="J23" s="35"/>
      <c r="K23" s="35"/>
    </row>
    <row r="24" spans="1:11" ht="27.75" customHeight="1">
      <c r="A24" s="44" t="s">
        <v>22</v>
      </c>
      <c r="B24" s="48" t="s">
        <v>62</v>
      </c>
      <c r="C24" s="48"/>
      <c r="D24" s="21"/>
      <c r="E24" s="22"/>
      <c r="F24" s="21"/>
      <c r="G24" s="21"/>
      <c r="H24" s="23">
        <f>H25</f>
        <v>13318.304160000002</v>
      </c>
      <c r="I24" s="35"/>
      <c r="J24" s="35"/>
      <c r="K24" s="37">
        <f>H24</f>
        <v>13318.304160000002</v>
      </c>
    </row>
    <row r="25" spans="1:11" ht="30" hidden="1">
      <c r="A25" s="11" t="s">
        <v>23</v>
      </c>
      <c r="B25" s="11" t="s">
        <v>64</v>
      </c>
      <c r="C25" s="36" t="s">
        <v>63</v>
      </c>
      <c r="D25" s="42">
        <f>'MEMORIA CALCULO'!E19</f>
        <v>13.88</v>
      </c>
      <c r="E25" s="18" t="s">
        <v>8</v>
      </c>
      <c r="F25" s="17">
        <v>799.61</v>
      </c>
      <c r="G25" s="17">
        <f>F25*B15+F25</f>
        <v>959.532</v>
      </c>
      <c r="H25" s="19">
        <f>D25*G25</f>
        <v>13318.304160000002</v>
      </c>
      <c r="I25" s="35"/>
      <c r="J25" s="35"/>
      <c r="K25" s="35"/>
    </row>
    <row r="26" spans="1:11" ht="28.5" customHeight="1">
      <c r="A26" s="44" t="s">
        <v>60</v>
      </c>
      <c r="B26" s="48" t="s">
        <v>24</v>
      </c>
      <c r="C26" s="48"/>
      <c r="D26" s="21"/>
      <c r="E26" s="22"/>
      <c r="F26" s="21"/>
      <c r="G26" s="21"/>
      <c r="H26" s="23">
        <f>H27</f>
        <v>10399.64436</v>
      </c>
      <c r="I26" s="35"/>
      <c r="J26" s="35"/>
      <c r="K26" s="37">
        <f>H26</f>
        <v>10399.64436</v>
      </c>
    </row>
    <row r="27" spans="1:11" ht="15" hidden="1">
      <c r="A27" s="11" t="s">
        <v>61</v>
      </c>
      <c r="B27" s="18" t="s">
        <v>31</v>
      </c>
      <c r="C27" s="29" t="s">
        <v>32</v>
      </c>
      <c r="D27" s="17">
        <f>'MEMORIA CALCULO'!F29</f>
        <v>213.09</v>
      </c>
      <c r="E27" s="18" t="s">
        <v>8</v>
      </c>
      <c r="F27" s="17">
        <v>40.67</v>
      </c>
      <c r="G27" s="17">
        <f>B15*F27+F27</f>
        <v>48.804</v>
      </c>
      <c r="H27" s="19">
        <f>D27*G27</f>
        <v>10399.64436</v>
      </c>
      <c r="I27" s="35"/>
      <c r="J27" s="35"/>
      <c r="K27" s="35"/>
    </row>
    <row r="28" spans="1:11" ht="29.25" customHeight="1">
      <c r="A28" s="49" t="s">
        <v>33</v>
      </c>
      <c r="B28" s="50"/>
      <c r="C28" s="50"/>
      <c r="D28" s="50"/>
      <c r="E28" s="50"/>
      <c r="F28" s="50"/>
      <c r="G28" s="51"/>
      <c r="H28" s="28">
        <f>H26+H24+H20+H18</f>
        <v>486792.551154</v>
      </c>
      <c r="I28" s="45">
        <f>SUM(I18:I26)</f>
        <v>167909.754978</v>
      </c>
      <c r="J28" s="45">
        <f>SUM(J18:J26)</f>
        <v>167909.754978</v>
      </c>
      <c r="K28" s="45">
        <f>SUM(K18:K26)</f>
        <v>150973.04119800002</v>
      </c>
    </row>
    <row r="29" ht="15">
      <c r="H29" s="5"/>
    </row>
    <row r="30" ht="15">
      <c r="H30" s="5"/>
    </row>
    <row r="31" spans="4:11" ht="15">
      <c r="D31" s="46"/>
      <c r="E31" s="46"/>
      <c r="F31" s="46"/>
      <c r="G31" s="46"/>
      <c r="H31" s="46"/>
      <c r="I31" s="47" t="s">
        <v>74</v>
      </c>
      <c r="J31" s="47"/>
      <c r="K31" s="47"/>
    </row>
    <row r="32" spans="4:8" ht="15">
      <c r="D32" s="46"/>
      <c r="E32" s="46"/>
      <c r="F32" s="46"/>
      <c r="G32" s="46"/>
      <c r="H32" s="46"/>
    </row>
    <row r="33" spans="4:11" ht="15">
      <c r="D33" s="46"/>
      <c r="E33" s="46"/>
      <c r="F33" s="46"/>
      <c r="G33" s="46"/>
      <c r="H33" s="46"/>
      <c r="I33" s="47" t="s">
        <v>37</v>
      </c>
      <c r="J33" s="47"/>
      <c r="K33" s="47"/>
    </row>
    <row r="34" spans="4:11" ht="15">
      <c r="D34" s="46"/>
      <c r="E34" s="46"/>
      <c r="F34" s="46"/>
      <c r="G34" s="46"/>
      <c r="H34" s="46"/>
      <c r="I34" s="47" t="s">
        <v>39</v>
      </c>
      <c r="J34" s="47"/>
      <c r="K34" s="47"/>
    </row>
    <row r="35" spans="4:11" ht="15">
      <c r="D35" s="46"/>
      <c r="E35" s="46"/>
      <c r="F35" s="46"/>
      <c r="G35" s="46"/>
      <c r="H35" s="46"/>
      <c r="I35" s="47" t="s">
        <v>38</v>
      </c>
      <c r="J35" s="47"/>
      <c r="K35" s="47"/>
    </row>
    <row r="36" spans="4:11" ht="15">
      <c r="D36" s="46"/>
      <c r="E36" s="46"/>
      <c r="F36" s="46"/>
      <c r="G36" s="46"/>
      <c r="H36" s="46"/>
      <c r="I36" s="47" t="s">
        <v>73</v>
      </c>
      <c r="J36" s="47"/>
      <c r="K36" s="47"/>
    </row>
  </sheetData>
  <mergeCells count="20">
    <mergeCell ref="A10:K10"/>
    <mergeCell ref="B12:H12"/>
    <mergeCell ref="B13:H13"/>
    <mergeCell ref="B14:H14"/>
    <mergeCell ref="B18:C18"/>
    <mergeCell ref="B20:C20"/>
    <mergeCell ref="B24:C24"/>
    <mergeCell ref="B26:C26"/>
    <mergeCell ref="A28:G28"/>
    <mergeCell ref="D31:H31"/>
    <mergeCell ref="D32:H32"/>
    <mergeCell ref="D34:H34"/>
    <mergeCell ref="D35:H35"/>
    <mergeCell ref="D36:H36"/>
    <mergeCell ref="I31:K31"/>
    <mergeCell ref="I33:K33"/>
    <mergeCell ref="I34:K34"/>
    <mergeCell ref="I35:K35"/>
    <mergeCell ref="I36:K36"/>
    <mergeCell ref="D33:H3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36"/>
  <sheetViews>
    <sheetView tabSelected="1" workbookViewId="0" topLeftCell="A1">
      <selection activeCell="D36" sqref="D36:H36"/>
    </sheetView>
  </sheetViews>
  <sheetFormatPr defaultColWidth="9.140625" defaultRowHeight="15"/>
  <cols>
    <col min="1" max="1" width="12.57421875" style="3" customWidth="1"/>
    <col min="2" max="2" width="14.8515625" style="1" customWidth="1"/>
    <col min="3" max="3" width="46.00390625" style="0" customWidth="1"/>
    <col min="4" max="4" width="11.28125" style="4" customWidth="1"/>
    <col min="5" max="5" width="9.140625" style="3" customWidth="1"/>
    <col min="6" max="6" width="13.57421875" style="4" customWidth="1"/>
    <col min="7" max="7" width="14.140625" style="4" customWidth="1"/>
    <col min="8" max="8" width="18.00390625" style="3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54" t="s">
        <v>25</v>
      </c>
      <c r="B10" s="54"/>
      <c r="C10" s="54"/>
      <c r="D10" s="54"/>
      <c r="E10" s="54"/>
      <c r="F10" s="54"/>
      <c r="G10" s="54"/>
      <c r="H10" s="54"/>
    </row>
    <row r="11" spans="1:8" ht="15.75" customHeight="1">
      <c r="A11" s="6"/>
      <c r="B11" s="6"/>
      <c r="C11" s="6"/>
      <c r="D11" s="6"/>
      <c r="E11" s="6"/>
      <c r="F11" s="6"/>
      <c r="G11" s="6"/>
      <c r="H11" s="6"/>
    </row>
    <row r="12" spans="1:8" ht="15">
      <c r="A12" s="7" t="s">
        <v>26</v>
      </c>
      <c r="B12" s="52" t="s">
        <v>28</v>
      </c>
      <c r="C12" s="52"/>
      <c r="D12" s="52"/>
      <c r="E12" s="52"/>
      <c r="F12" s="52"/>
      <c r="G12" s="52"/>
      <c r="H12" s="52"/>
    </row>
    <row r="13" spans="1:8" ht="15">
      <c r="A13" s="7" t="s">
        <v>27</v>
      </c>
      <c r="B13" s="52" t="s">
        <v>76</v>
      </c>
      <c r="C13" s="52"/>
      <c r="D13" s="52"/>
      <c r="E13" s="52"/>
      <c r="F13" s="52"/>
      <c r="G13" s="52"/>
      <c r="H13" s="52"/>
    </row>
    <row r="14" spans="1:8" ht="15">
      <c r="A14" s="8" t="s">
        <v>29</v>
      </c>
      <c r="B14" s="52" t="s">
        <v>77</v>
      </c>
      <c r="C14" s="52"/>
      <c r="D14" s="52"/>
      <c r="E14" s="52"/>
      <c r="F14" s="52"/>
      <c r="G14" s="52"/>
      <c r="H14" s="52"/>
    </row>
    <row r="15" spans="1:2" ht="15">
      <c r="A15" s="7" t="s">
        <v>30</v>
      </c>
      <c r="B15" s="9">
        <v>0.2</v>
      </c>
    </row>
    <row r="17" spans="1:8" s="2" customFormat="1" ht="45">
      <c r="A17" s="10" t="s">
        <v>0</v>
      </c>
      <c r="B17" s="14" t="s">
        <v>1</v>
      </c>
      <c r="C17" s="15" t="s">
        <v>2</v>
      </c>
      <c r="D17" s="16" t="s">
        <v>3</v>
      </c>
      <c r="E17" s="14" t="s">
        <v>4</v>
      </c>
      <c r="F17" s="16" t="s">
        <v>5</v>
      </c>
      <c r="G17" s="16" t="s">
        <v>6</v>
      </c>
      <c r="H17" s="14" t="s">
        <v>7</v>
      </c>
    </row>
    <row r="18" spans="1:8" ht="32.25" customHeight="1">
      <c r="A18" s="24" t="s">
        <v>9</v>
      </c>
      <c r="B18" s="55" t="s">
        <v>47</v>
      </c>
      <c r="C18" s="56"/>
      <c r="D18" s="25"/>
      <c r="E18" s="26"/>
      <c r="F18" s="25"/>
      <c r="G18" s="25"/>
      <c r="H18" s="27">
        <f>SUM(H19:H19)</f>
        <v>81309.32460000002</v>
      </c>
    </row>
    <row r="19" spans="1:8" ht="45">
      <c r="A19" s="11" t="s">
        <v>10</v>
      </c>
      <c r="B19" s="11" t="s">
        <v>48</v>
      </c>
      <c r="C19" s="36" t="s">
        <v>49</v>
      </c>
      <c r="D19" s="12">
        <f>'MEMORIA CALCULO'!B9</f>
        <v>6087.85</v>
      </c>
      <c r="E19" s="11" t="s">
        <v>8</v>
      </c>
      <c r="F19" s="12">
        <v>11.13</v>
      </c>
      <c r="G19" s="12">
        <f>F19*B15+F19</f>
        <v>13.356000000000002</v>
      </c>
      <c r="H19" s="19">
        <f>G19*D19</f>
        <v>81309.32460000002</v>
      </c>
    </row>
    <row r="20" spans="1:8" ht="30" customHeight="1">
      <c r="A20" s="33" t="s">
        <v>11</v>
      </c>
      <c r="B20" s="55" t="s">
        <v>41</v>
      </c>
      <c r="C20" s="56"/>
      <c r="D20" s="25"/>
      <c r="E20" s="34"/>
      <c r="F20" s="25"/>
      <c r="G20" s="25"/>
      <c r="H20" s="27">
        <f>SUM(H21:H23)</f>
        <v>381765.278034</v>
      </c>
    </row>
    <row r="21" spans="1:8" ht="15">
      <c r="A21" s="11" t="s">
        <v>19</v>
      </c>
      <c r="B21" s="11" t="s">
        <v>13</v>
      </c>
      <c r="C21" s="30" t="s">
        <v>14</v>
      </c>
      <c r="D21" s="12">
        <f>D19</f>
        <v>6087.85</v>
      </c>
      <c r="E21" s="11" t="s">
        <v>8</v>
      </c>
      <c r="F21" s="12">
        <v>7.53</v>
      </c>
      <c r="G21" s="12">
        <f>B15*F21+F21</f>
        <v>9.036000000000001</v>
      </c>
      <c r="H21" s="13">
        <f aca="true" t="shared" si="0" ref="H21:H23">G21*D21</f>
        <v>55009.81260000001</v>
      </c>
    </row>
    <row r="22" spans="1:8" ht="30">
      <c r="A22" s="11" t="s">
        <v>20</v>
      </c>
      <c r="B22" s="11" t="s">
        <v>15</v>
      </c>
      <c r="C22" s="31" t="s">
        <v>16</v>
      </c>
      <c r="D22" s="12">
        <f>D21*0.03</f>
        <v>182.6355</v>
      </c>
      <c r="E22" s="11" t="s">
        <v>12</v>
      </c>
      <c r="F22" s="12">
        <v>1488.09</v>
      </c>
      <c r="G22" s="12">
        <f>B15*F22+F22</f>
        <v>1785.7079999999999</v>
      </c>
      <c r="H22" s="13">
        <f t="shared" si="0"/>
        <v>326133.673434</v>
      </c>
    </row>
    <row r="23" spans="1:8" ht="30">
      <c r="A23" s="11" t="s">
        <v>21</v>
      </c>
      <c r="B23" s="32" t="s">
        <v>17</v>
      </c>
      <c r="C23" s="31" t="s">
        <v>42</v>
      </c>
      <c r="D23" s="12">
        <v>3</v>
      </c>
      <c r="E23" s="11" t="s">
        <v>18</v>
      </c>
      <c r="F23" s="12">
        <v>172.72</v>
      </c>
      <c r="G23" s="12">
        <f>B15*F23+F23</f>
        <v>207.264</v>
      </c>
      <c r="H23" s="13">
        <f t="shared" si="0"/>
        <v>621.792</v>
      </c>
    </row>
    <row r="24" spans="1:8" ht="27.75" customHeight="1">
      <c r="A24" s="20" t="s">
        <v>22</v>
      </c>
      <c r="B24" s="57" t="s">
        <v>62</v>
      </c>
      <c r="C24" s="58"/>
      <c r="D24" s="21"/>
      <c r="E24" s="22"/>
      <c r="F24" s="21"/>
      <c r="G24" s="21"/>
      <c r="H24" s="23">
        <f>H25</f>
        <v>13318.304160000002</v>
      </c>
    </row>
    <row r="25" spans="1:8" ht="30">
      <c r="A25" s="11" t="s">
        <v>23</v>
      </c>
      <c r="B25" s="11" t="s">
        <v>64</v>
      </c>
      <c r="C25" s="40" t="s">
        <v>63</v>
      </c>
      <c r="D25" s="17">
        <f>'MEMORIA CALCULO'!E19</f>
        <v>13.88</v>
      </c>
      <c r="E25" s="18" t="s">
        <v>8</v>
      </c>
      <c r="F25" s="17">
        <v>799.61</v>
      </c>
      <c r="G25" s="17">
        <f>F25*B15+F25</f>
        <v>959.532</v>
      </c>
      <c r="H25" s="19">
        <f>D25*G25</f>
        <v>13318.304160000002</v>
      </c>
    </row>
    <row r="26" spans="1:8" ht="28.5" customHeight="1">
      <c r="A26" s="20" t="s">
        <v>60</v>
      </c>
      <c r="B26" s="57" t="s">
        <v>24</v>
      </c>
      <c r="C26" s="58"/>
      <c r="D26" s="21"/>
      <c r="E26" s="22"/>
      <c r="F26" s="21"/>
      <c r="G26" s="21"/>
      <c r="H26" s="23">
        <f>H27</f>
        <v>10399.64436</v>
      </c>
    </row>
    <row r="27" spans="1:8" ht="15">
      <c r="A27" s="11" t="s">
        <v>61</v>
      </c>
      <c r="B27" s="18" t="s">
        <v>31</v>
      </c>
      <c r="C27" s="29" t="s">
        <v>32</v>
      </c>
      <c r="D27" s="17">
        <f>'MEMORIA CALCULO'!F29</f>
        <v>213.09</v>
      </c>
      <c r="E27" s="18" t="s">
        <v>8</v>
      </c>
      <c r="F27" s="17">
        <v>40.67</v>
      </c>
      <c r="G27" s="17">
        <f>B15*F27+F27</f>
        <v>48.804</v>
      </c>
      <c r="H27" s="19">
        <f>D27*G27</f>
        <v>10399.64436</v>
      </c>
    </row>
    <row r="28" spans="1:8" ht="29.25" customHeight="1">
      <c r="A28" s="49" t="s">
        <v>33</v>
      </c>
      <c r="B28" s="50"/>
      <c r="C28" s="50"/>
      <c r="D28" s="50"/>
      <c r="E28" s="50"/>
      <c r="F28" s="50"/>
      <c r="G28" s="51"/>
      <c r="H28" s="28">
        <f>H26+H24+H20+H18</f>
        <v>486792.551154</v>
      </c>
    </row>
    <row r="29" ht="15">
      <c r="H29" s="5"/>
    </row>
    <row r="30" ht="15">
      <c r="H30" s="5"/>
    </row>
    <row r="31" spans="4:8" ht="15">
      <c r="D31" s="46" t="s">
        <v>74</v>
      </c>
      <c r="E31" s="46"/>
      <c r="F31" s="46"/>
      <c r="G31" s="46"/>
      <c r="H31" s="46"/>
    </row>
    <row r="32" spans="4:8" ht="15">
      <c r="D32" s="46"/>
      <c r="E32" s="46"/>
      <c r="F32" s="46"/>
      <c r="G32" s="46"/>
      <c r="H32" s="46"/>
    </row>
    <row r="33" spans="4:8" ht="15">
      <c r="D33" s="46" t="s">
        <v>37</v>
      </c>
      <c r="E33" s="46"/>
      <c r="F33" s="46"/>
      <c r="G33" s="46"/>
      <c r="H33" s="46"/>
    </row>
    <row r="34" spans="4:8" ht="15">
      <c r="D34" s="46" t="s">
        <v>39</v>
      </c>
      <c r="E34" s="46"/>
      <c r="F34" s="46"/>
      <c r="G34" s="46"/>
      <c r="H34" s="46"/>
    </row>
    <row r="35" spans="4:8" ht="15">
      <c r="D35" s="46" t="s">
        <v>38</v>
      </c>
      <c r="E35" s="46"/>
      <c r="F35" s="46"/>
      <c r="G35" s="46"/>
      <c r="H35" s="46"/>
    </row>
    <row r="36" spans="4:8" ht="15">
      <c r="D36" s="46" t="s">
        <v>40</v>
      </c>
      <c r="E36" s="46"/>
      <c r="F36" s="46"/>
      <c r="G36" s="46"/>
      <c r="H36" s="46"/>
    </row>
  </sheetData>
  <mergeCells count="15">
    <mergeCell ref="B18:C18"/>
    <mergeCell ref="B26:C26"/>
    <mergeCell ref="A28:G28"/>
    <mergeCell ref="A10:H10"/>
    <mergeCell ref="B12:H12"/>
    <mergeCell ref="B13:H13"/>
    <mergeCell ref="B14:H14"/>
    <mergeCell ref="B20:C20"/>
    <mergeCell ref="B24:C24"/>
    <mergeCell ref="D36:H36"/>
    <mergeCell ref="D31:H31"/>
    <mergeCell ref="D32:H32"/>
    <mergeCell ref="D33:H33"/>
    <mergeCell ref="D34:H34"/>
    <mergeCell ref="D35:H3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4">
      <selection activeCell="G30" sqref="G30"/>
    </sheetView>
  </sheetViews>
  <sheetFormatPr defaultColWidth="9.140625" defaultRowHeight="15"/>
  <cols>
    <col min="1" max="1" width="35.421875" style="0" customWidth="1"/>
  </cols>
  <sheetData>
    <row r="1" spans="1:2" ht="15">
      <c r="A1" t="s">
        <v>50</v>
      </c>
      <c r="B1">
        <v>1070.25</v>
      </c>
    </row>
    <row r="2" spans="1:2" ht="15">
      <c r="A2" t="s">
        <v>51</v>
      </c>
      <c r="B2">
        <v>851.4</v>
      </c>
    </row>
    <row r="3" spans="1:2" ht="15">
      <c r="A3" t="s">
        <v>52</v>
      </c>
      <c r="B3">
        <v>1353.67</v>
      </c>
    </row>
    <row r="4" spans="1:2" ht="15">
      <c r="A4" t="s">
        <v>53</v>
      </c>
      <c r="B4">
        <v>1315.88</v>
      </c>
    </row>
    <row r="5" spans="1:2" ht="15">
      <c r="A5" t="s">
        <v>54</v>
      </c>
      <c r="B5">
        <v>517.5</v>
      </c>
    </row>
    <row r="6" spans="1:2" ht="15">
      <c r="A6" t="s">
        <v>55</v>
      </c>
      <c r="B6">
        <v>521.95</v>
      </c>
    </row>
    <row r="7" ht="15">
      <c r="B7">
        <v>457.2</v>
      </c>
    </row>
    <row r="9" spans="1:2" ht="15">
      <c r="A9" t="s">
        <v>35</v>
      </c>
      <c r="B9">
        <f>SUM(B1:B7)</f>
        <v>6087.85</v>
      </c>
    </row>
    <row r="12" spans="1:5" ht="15">
      <c r="A12" t="s">
        <v>56</v>
      </c>
      <c r="B12">
        <v>8.7</v>
      </c>
      <c r="C12">
        <v>1</v>
      </c>
      <c r="D12">
        <v>0.2</v>
      </c>
      <c r="E12">
        <f aca="true" t="shared" si="0" ref="E12:E18">B12*C12*D12</f>
        <v>1.74</v>
      </c>
    </row>
    <row r="13" spans="1:5" ht="15">
      <c r="A13" t="s">
        <v>57</v>
      </c>
      <c r="B13">
        <v>8.7</v>
      </c>
      <c r="C13">
        <v>1</v>
      </c>
      <c r="D13">
        <v>0.2</v>
      </c>
      <c r="E13">
        <f t="shared" si="0"/>
        <v>1.74</v>
      </c>
    </row>
    <row r="14" spans="1:5" ht="15">
      <c r="A14" t="s">
        <v>58</v>
      </c>
      <c r="B14">
        <v>10.4</v>
      </c>
      <c r="C14">
        <v>1</v>
      </c>
      <c r="D14">
        <v>0.2</v>
      </c>
      <c r="E14">
        <f t="shared" si="0"/>
        <v>2.08</v>
      </c>
    </row>
    <row r="15" spans="1:5" ht="15">
      <c r="A15" t="s">
        <v>59</v>
      </c>
      <c r="B15">
        <v>10.4</v>
      </c>
      <c r="C15">
        <v>1</v>
      </c>
      <c r="D15">
        <v>0.2</v>
      </c>
      <c r="E15">
        <f t="shared" si="0"/>
        <v>2.08</v>
      </c>
    </row>
    <row r="16" spans="1:5" ht="15">
      <c r="A16" t="s">
        <v>65</v>
      </c>
      <c r="B16">
        <v>10.4</v>
      </c>
      <c r="C16">
        <v>1</v>
      </c>
      <c r="D16">
        <v>0.2</v>
      </c>
      <c r="E16">
        <f t="shared" si="0"/>
        <v>2.08</v>
      </c>
    </row>
    <row r="17" spans="1:5" ht="15">
      <c r="A17" t="s">
        <v>66</v>
      </c>
      <c r="B17">
        <v>10.4</v>
      </c>
      <c r="C17">
        <v>1</v>
      </c>
      <c r="D17">
        <v>0.2</v>
      </c>
      <c r="E17">
        <f t="shared" si="0"/>
        <v>2.08</v>
      </c>
    </row>
    <row r="18" spans="1:5" ht="15">
      <c r="A18" t="s">
        <v>67</v>
      </c>
      <c r="B18">
        <v>10.4</v>
      </c>
      <c r="C18">
        <v>1</v>
      </c>
      <c r="D18">
        <v>0.2</v>
      </c>
      <c r="E18">
        <f t="shared" si="0"/>
        <v>2.08</v>
      </c>
    </row>
    <row r="19" spans="4:5" ht="15">
      <c r="D19" t="s">
        <v>35</v>
      </c>
      <c r="E19">
        <f>SUM(E12:E18)</f>
        <v>13.88</v>
      </c>
    </row>
    <row r="22" ht="15">
      <c r="A22" t="s">
        <v>24</v>
      </c>
    </row>
    <row r="23" spans="1:7" ht="15">
      <c r="A23" t="s">
        <v>68</v>
      </c>
      <c r="B23">
        <v>2.4</v>
      </c>
      <c r="C23">
        <v>1.95</v>
      </c>
      <c r="D23">
        <v>13</v>
      </c>
      <c r="F23">
        <f>B23*C23*D23</f>
        <v>60.839999999999996</v>
      </c>
      <c r="G23" t="s">
        <v>36</v>
      </c>
    </row>
    <row r="24" spans="1:7" ht="15">
      <c r="A24" t="s">
        <v>34</v>
      </c>
      <c r="B24">
        <v>5</v>
      </c>
      <c r="C24">
        <v>0.2</v>
      </c>
      <c r="D24">
        <v>11</v>
      </c>
      <c r="F24">
        <f>B24*C24*D24</f>
        <v>11</v>
      </c>
      <c r="G24" t="s">
        <v>36</v>
      </c>
    </row>
    <row r="25" spans="1:7" ht="15">
      <c r="A25" t="s">
        <v>69</v>
      </c>
      <c r="B25">
        <v>0.4</v>
      </c>
      <c r="C25">
        <v>55</v>
      </c>
      <c r="F25">
        <f>B25*C25</f>
        <v>22</v>
      </c>
      <c r="G25" t="s">
        <v>36</v>
      </c>
    </row>
    <row r="26" spans="1:7" ht="15">
      <c r="A26" t="s">
        <v>70</v>
      </c>
      <c r="B26">
        <v>65.7</v>
      </c>
      <c r="C26" t="s">
        <v>71</v>
      </c>
      <c r="F26">
        <f>B26/2</f>
        <v>32.85</v>
      </c>
      <c r="G26" t="s">
        <v>36</v>
      </c>
    </row>
    <row r="27" spans="1:7" ht="15">
      <c r="A27" t="s">
        <v>72</v>
      </c>
      <c r="B27">
        <v>0.4</v>
      </c>
      <c r="C27">
        <v>4</v>
      </c>
      <c r="D27">
        <v>54</v>
      </c>
      <c r="F27">
        <f>B27*C27*D27</f>
        <v>86.4</v>
      </c>
      <c r="G27" t="s">
        <v>36</v>
      </c>
    </row>
    <row r="29" spans="5:7" ht="15">
      <c r="E29" t="s">
        <v>35</v>
      </c>
      <c r="F29">
        <f>SUM(F23:F27)</f>
        <v>213.09</v>
      </c>
      <c r="G29" t="s">
        <v>36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2023-03-06T18:02:30Z</cp:lastPrinted>
  <dcterms:created xsi:type="dcterms:W3CDTF">2022-03-31T13:26:06Z</dcterms:created>
  <dcterms:modified xsi:type="dcterms:W3CDTF">2023-03-09T13:58:43Z</dcterms:modified>
  <cp:category/>
  <cp:version/>
  <cp:contentType/>
  <cp:contentStatus/>
</cp:coreProperties>
</file>